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295" windowHeight="6495" activeTab="0"/>
  </bookViews>
  <sheets>
    <sheet name="Projekt" sheetId="1" r:id="rId1"/>
    <sheet name="Výsledovka2006" sheetId="2" r:id="rId2"/>
    <sheet name="Výsledovka2007" sheetId="3" r:id="rId3"/>
    <sheet name="Skutočnosť_výsledovka" sheetId="4" state="hidden" r:id="rId4"/>
    <sheet name="Skutočnosť_súvaha" sheetId="5" r:id="rId5"/>
    <sheet name="Plán_vysledovka" sheetId="6" r:id="rId6"/>
    <sheet name="Plán_výsledovka" sheetId="7" state="hidden" r:id="rId7"/>
    <sheet name="Plán_súvaha" sheetId="8" r:id="rId8"/>
    <sheet name="Návratnosť" sheetId="9" r:id="rId9"/>
    <sheet name="Životaschopnosť" sheetId="10" state="hidden" r:id="rId10"/>
    <sheet name="List1" sheetId="11" state="hidden" r:id="rId11"/>
    <sheet name="Kritériá" sheetId="12" state="hidden" r:id="rId12"/>
  </sheets>
  <definedNames>
    <definedName name="_xlnm.Print_Area" localSheetId="5">'Plán_vysledovka'!$A$1:$N$79</definedName>
  </definedNames>
  <calcPr fullCalcOnLoad="1"/>
</workbook>
</file>

<file path=xl/sharedStrings.xml><?xml version="1.0" encoding="utf-8"?>
<sst xmlns="http://schemas.openxmlformats.org/spreadsheetml/2006/main" count="1304" uniqueCount="473">
  <si>
    <t>Č.r.</t>
  </si>
  <si>
    <t>Text</t>
  </si>
  <si>
    <t>01</t>
  </si>
  <si>
    <t>Tržby z predaja tovaru  (604)</t>
  </si>
  <si>
    <t>02</t>
  </si>
  <si>
    <t>Náklady vynaložené na obstaranie predaného tovaru  ( 504)</t>
  </si>
  <si>
    <t>03</t>
  </si>
  <si>
    <t>Obchodná marža  r.01-r.02</t>
  </si>
  <si>
    <t>04</t>
  </si>
  <si>
    <t>Výroba  r.05+r.06+r.07</t>
  </si>
  <si>
    <t>05</t>
  </si>
  <si>
    <t>Tržby z predaja vlastných výrobkov a služieb  (601, 602)</t>
  </si>
  <si>
    <t>06</t>
  </si>
  <si>
    <t>Zmeny stavu vnútroorg. zásob  ( +/-  účt. skupina 61)</t>
  </si>
  <si>
    <t>07</t>
  </si>
  <si>
    <t>Aktivácia   (účtová skupina 62)</t>
  </si>
  <si>
    <t>08</t>
  </si>
  <si>
    <t>Výrobná spotreba  r.09+r.10</t>
  </si>
  <si>
    <t>09</t>
  </si>
  <si>
    <t>Spotreba materiálu, energie a ost. neskl. dodávok  (501, 502, 503)</t>
  </si>
  <si>
    <t>10</t>
  </si>
  <si>
    <t>Služby  (účtová skupina 51)</t>
  </si>
  <si>
    <t>11</t>
  </si>
  <si>
    <t>Pridaná hodnota  r.03+r.04-r.08</t>
  </si>
  <si>
    <t>12</t>
  </si>
  <si>
    <t>Osobné náklady súčet (r.13 až r.16)</t>
  </si>
  <si>
    <t>13</t>
  </si>
  <si>
    <t>Mzdové náklady  (521, 522)</t>
  </si>
  <si>
    <t>14</t>
  </si>
  <si>
    <t>Odmeny členom  orgánov spoločnosti a družstva  (523)</t>
  </si>
  <si>
    <t>15</t>
  </si>
  <si>
    <t>Náklady na sociálne zabezpečenie   (524, 525, 526)</t>
  </si>
  <si>
    <t>16</t>
  </si>
  <si>
    <t>Sociálne náklady   (527, 528)</t>
  </si>
  <si>
    <t>17</t>
  </si>
  <si>
    <t>Dane a poplatky  (účtová skupina 53)</t>
  </si>
  <si>
    <t>18</t>
  </si>
  <si>
    <t>Odpisy dlhod. nehm. majetku a dlhod. hmot. majetku   (551)</t>
  </si>
  <si>
    <t>19</t>
  </si>
  <si>
    <t>Tržby z predaja dlhodobého majetku a materiálu   (641, 642)</t>
  </si>
  <si>
    <t>20</t>
  </si>
  <si>
    <t>Zostatková cena predaného dlhod. majetku a pred. materialu  (541, 542)</t>
  </si>
  <si>
    <t>21</t>
  </si>
  <si>
    <t>Použ. a zruš. rezerv do výnosov z HČ a účtovanie KNBO  (652, 654, 655)</t>
  </si>
  <si>
    <t>22</t>
  </si>
  <si>
    <t>Tvorba rezerv na HČ a zúčtovanie KNBO  (552, 554, 555)</t>
  </si>
  <si>
    <t>23</t>
  </si>
  <si>
    <t>Zúčtovanie a zrušenie oprav. položiek do výnosov z HČ   (657, 658, 659)</t>
  </si>
  <si>
    <t>24</t>
  </si>
  <si>
    <t>Tvorba opravných položiek do nákladov na HČ   (557,558,559)</t>
  </si>
  <si>
    <t>25</t>
  </si>
  <si>
    <t>Ostatné výnosy z hospodárskej činnosti   (644, 645, 646, 648)</t>
  </si>
  <si>
    <t>26</t>
  </si>
  <si>
    <t>Ostatné náklady na hospodársku činnosť  (543 až 546, 548, 549)</t>
  </si>
  <si>
    <t>27</t>
  </si>
  <si>
    <t>Prevod výnosov z hospodárskej činnosti   (-) (697)</t>
  </si>
  <si>
    <t>28</t>
  </si>
  <si>
    <t>Prevod nákladov na hospodársku činnosť  (-) (597)</t>
  </si>
  <si>
    <t>29</t>
  </si>
  <si>
    <t xml:space="preserve">Výsledok hospodárenia z hospodárskej činnosti  r.11-r.12-r.17-r.18+r.19-r.20+r.21-r.22+r.23-r.24+r.25-r.26+(-r.27)-(-r.28)   </t>
  </si>
  <si>
    <t>32</t>
  </si>
  <si>
    <t xml:space="preserve">Výnosy z dlhodobého finančného majetku r.33+r.34+r.35 </t>
  </si>
  <si>
    <t>33</t>
  </si>
  <si>
    <t>Výnosy z CP a podielov v ovl. osobe a v spol. s podst. vplyvom  (665A)</t>
  </si>
  <si>
    <t>34</t>
  </si>
  <si>
    <t>Výnosy z ostatných dlhodobých cenných papierov a podielov   (665A)</t>
  </si>
  <si>
    <t>35</t>
  </si>
  <si>
    <t>Výnosy z ostatného dlhodobého finančného majetku  (665A)</t>
  </si>
  <si>
    <t>36</t>
  </si>
  <si>
    <t>Výnosy z krátkodobého finančného majetku  (666)</t>
  </si>
  <si>
    <t>37</t>
  </si>
  <si>
    <t>Náklady na krátkodobý finančný majetok   (566 )</t>
  </si>
  <si>
    <t>38</t>
  </si>
  <si>
    <t>Výnosy z precenenia CP a výnosy z derivatových operácií (664, 667)</t>
  </si>
  <si>
    <t>39</t>
  </si>
  <si>
    <t>Náklady na  precenenie CP a náklady na derivatové operácie   (564, 567)</t>
  </si>
  <si>
    <t>40</t>
  </si>
  <si>
    <t>Výnosové úroky   (662)</t>
  </si>
  <si>
    <t>41</t>
  </si>
  <si>
    <t>Nákladové úroky   (562)</t>
  </si>
  <si>
    <t>42</t>
  </si>
  <si>
    <t>Kurzové zisky   (663)</t>
  </si>
  <si>
    <t>43</t>
  </si>
  <si>
    <t>Kurzové straty   (563)</t>
  </si>
  <si>
    <t>44</t>
  </si>
  <si>
    <t>Ostatné výnosy z finančnej činnosti   (668)</t>
  </si>
  <si>
    <t>45</t>
  </si>
  <si>
    <t>Ostatné náklady na finančnú činnosť    (568, 569)</t>
  </si>
  <si>
    <t>46</t>
  </si>
  <si>
    <t>Použitie a zrušenie rezerv do výnosov z finančnej činnosti  (674)</t>
  </si>
  <si>
    <t>47</t>
  </si>
  <si>
    <t>Tvorba rezerv na finančnú činnosť  (574)</t>
  </si>
  <si>
    <t>48</t>
  </si>
  <si>
    <t>Zúčtovanie a zrušenie opravných položiek do výnosov z FČ  (679)</t>
  </si>
  <si>
    <t>49</t>
  </si>
  <si>
    <t>Tvorba opravných položiek do nákladov na FČ    (579)</t>
  </si>
  <si>
    <t>50</t>
  </si>
  <si>
    <t>Prevod finančných výnosov   (-) (698)</t>
  </si>
  <si>
    <t>51</t>
  </si>
  <si>
    <t>Prevod finančných nákladov   (-) (598)</t>
  </si>
  <si>
    <t>52</t>
  </si>
  <si>
    <t>Výsledok hospodárenia z finančnej činnosti r. 30-r.31+r.32+r.36-r.37+r.38-r.39+r.40-r.41+r.42-r.43+r.44-r.45+r.46-r.47+r.48-r.49+(-r.50)-(-r.51)</t>
  </si>
  <si>
    <t>53</t>
  </si>
  <si>
    <t>Daň z príjmov z bežnej činnosti  r.54+ r.55</t>
  </si>
  <si>
    <t>54</t>
  </si>
  <si>
    <t>- splatná   (591,595)</t>
  </si>
  <si>
    <t>55</t>
  </si>
  <si>
    <t>- odložená   (+/-592)</t>
  </si>
  <si>
    <t>56</t>
  </si>
  <si>
    <t>Výsledok hospodárenia z bežnej činnosti  r.29+r.52-r.53</t>
  </si>
  <si>
    <t>57</t>
  </si>
  <si>
    <t>Mimoriadne výnosy   (účtová skupina 68)</t>
  </si>
  <si>
    <t>58</t>
  </si>
  <si>
    <t>Mimoriadne náklady   (účtová skupina 58)</t>
  </si>
  <si>
    <t>59</t>
  </si>
  <si>
    <t>Daň z príjmov z mimoriadnej činnosti   r. 60 + r. 61</t>
  </si>
  <si>
    <t>60</t>
  </si>
  <si>
    <t>- splatná   (593)</t>
  </si>
  <si>
    <t>61</t>
  </si>
  <si>
    <t>- odložená  (+/- 594)</t>
  </si>
  <si>
    <t>62</t>
  </si>
  <si>
    <t>Výsledok hospodárenia z mimoriadnej činnosti  r.57-r.58-r.59</t>
  </si>
  <si>
    <t>63</t>
  </si>
  <si>
    <t>Prevod podielov na výsledku hospodárenia spoločníkom (+/-596)</t>
  </si>
  <si>
    <t>64</t>
  </si>
  <si>
    <t>Výsledok hospodárenia za účtovné obdobie (+/-) r.56+r.62-r.63</t>
  </si>
  <si>
    <t>Č. r.</t>
  </si>
  <si>
    <t>Položka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</si>
  <si>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</si>
  <si>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</si>
  <si>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</si>
  <si>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</si>
  <si>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</si>
  <si>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</si>
  <si>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</si>
  <si>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</si>
  <si>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</si>
  <si>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</si>
  <si>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</si>
  <si>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</si>
  <si>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</si>
  <si>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</si>
  <si>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</si>
  <si>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</si>
  <si>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</si>
  <si>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</si>
  <si>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</si>
  <si>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</si>
  <si>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</si>
  <si>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</si>
  <si>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</si>
  <si>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</si>
  <si>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</si>
  <si>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</si>
  <si>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</si>
  <si>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</si>
  <si>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</si>
  <si>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</si>
  <si>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</si>
  <si>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</si>
  <si>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</si>
  <si>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</si>
  <si>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</si>
  <si>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</si>
  <si>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</si>
  <si>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</si>
  <si>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</si>
  <si>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</si>
  <si>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</si>
  <si>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</si>
  <si>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</si>
  <si>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</si>
  <si>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</si>
  <si>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</si>
  <si>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</si>
  <si>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</si>
  <si>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</si>
  <si>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</si>
  <si>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</si>
  <si>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</si>
  <si>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</si>
  <si>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</si>
  <si>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</si>
  <si>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</si>
  <si>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</si>
  <si>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</si>
  <si>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</si>
  <si>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</si>
  <si>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</si>
  <si>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</si>
  <si>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</si>
  <si>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</si>
  <si>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</si>
  <si>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</si>
  <si>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</si>
  <si>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</si>
  <si>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</si>
  <si>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</si>
  <si>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</si>
  <si>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</si>
  <si>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</si>
  <si>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</si>
  <si>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</si>
  <si>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</si>
  <si>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</si>
  <si>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</si>
  <si>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</si>
  <si>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</si>
  <si>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</si>
  <si>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</si>
  <si>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</si>
  <si>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</si>
  <si>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</si>
  <si>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</si>
  <si>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</si>
  <si>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</si>
  <si>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</si>
  <si>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</si>
  <si>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</si>
  <si>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</si>
  <si>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</si>
  <si>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</si>
  <si>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</si>
  <si>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</si>
  <si>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</si>
  <si>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</si>
  <si>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</si>
  <si>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</si>
  <si>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</si>
  <si>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</si>
  <si>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</si>
  <si>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</si>
  <si>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</si>
  <si>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</si>
  <si>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</si>
  <si>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</si>
  <si>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</si>
  <si>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</si>
  <si>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</si>
  <si>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</si>
  <si>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</si>
  <si>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</si>
  <si>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</si>
  <si>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</si>
  <si>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</si>
  <si>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</si>
  <si>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SÚVAHA - SKUTOČNOSŤ</t>
  </si>
  <si>
    <t>Názov projektu:</t>
  </si>
  <si>
    <t>Registračný kód projektu:</t>
  </si>
  <si>
    <t>Žiadateľ:</t>
  </si>
  <si>
    <t>IČO:</t>
  </si>
  <si>
    <t>Dátum spracovania:</t>
  </si>
  <si>
    <t>Spracoval:</t>
  </si>
  <si>
    <t>Výpočet</t>
  </si>
  <si>
    <t>Kritériá životaschopnosti:</t>
  </si>
  <si>
    <t>Podľa kritérií ek. životaschopnosti doporučujeme projekt:</t>
  </si>
  <si>
    <t>Podnik svoje dlžobné záväzky splácať</t>
  </si>
  <si>
    <t>Rok</t>
  </si>
  <si>
    <t>ČPK</t>
  </si>
  <si>
    <t>Súčasný stav:</t>
  </si>
  <si>
    <t>Prognózovaný stav:</t>
  </si>
  <si>
    <t>Splatenia investície:</t>
  </si>
  <si>
    <t>Kritériá</t>
  </si>
  <si>
    <t>Popis-rok</t>
  </si>
  <si>
    <t>Restr. číslo</t>
  </si>
  <si>
    <t>SUMA</t>
  </si>
  <si>
    <t>R.č.</t>
  </si>
  <si>
    <t>Odpisy</t>
  </si>
  <si>
    <t>Rok investovania</t>
  </si>
  <si>
    <t>1</t>
  </si>
  <si>
    <t>Investícia</t>
  </si>
  <si>
    <t>2</t>
  </si>
  <si>
    <t>3</t>
  </si>
  <si>
    <t>4</t>
  </si>
  <si>
    <t>5</t>
  </si>
  <si>
    <t>6</t>
  </si>
  <si>
    <t>7</t>
  </si>
  <si>
    <t>Daň</t>
  </si>
  <si>
    <t>X</t>
  </si>
  <si>
    <t>8</t>
  </si>
  <si>
    <t>x</t>
  </si>
  <si>
    <t>9</t>
  </si>
  <si>
    <t>Cash flow z projektu</t>
  </si>
  <si>
    <t>Kumulovaný Cash flow z projektu</t>
  </si>
  <si>
    <t>Súčasná hodnota Cash flow z proj.</t>
  </si>
  <si>
    <t>Čistá.súč. hodnota CF</t>
  </si>
  <si>
    <t>Splatenie investície  (ÁNO/NIE)</t>
  </si>
  <si>
    <t>Vyhodnotenie</t>
  </si>
  <si>
    <t>SPOLU</t>
  </si>
  <si>
    <t>Daňova sadzba (0,19)</t>
  </si>
  <si>
    <t>Tržby z predaja cenných papierov a podielov  (661)</t>
  </si>
  <si>
    <t>Predané cenné papiere a podiely  (561)</t>
  </si>
  <si>
    <t>Celková zadĺženosť v %</t>
  </si>
  <si>
    <t>Životaschopnosť projektu</t>
  </si>
  <si>
    <t>Údaje sa uvádzajú v tis. SK</t>
  </si>
  <si>
    <t>SKUTOČNOSŤ</t>
  </si>
  <si>
    <t>P.č.</t>
  </si>
  <si>
    <t>Ukazovateľ</t>
  </si>
  <si>
    <t>Rentabilita investície v %</t>
  </si>
  <si>
    <t>©</t>
  </si>
  <si>
    <t>Invest. splat.</t>
  </si>
  <si>
    <t>PV</t>
  </si>
  <si>
    <t>Prevádzkové výnosy</t>
  </si>
  <si>
    <t>PN</t>
  </si>
  <si>
    <t>Prevádzkové náklady</t>
  </si>
  <si>
    <t>FV</t>
  </si>
  <si>
    <t>Finančné výnosy</t>
  </si>
  <si>
    <t>FN</t>
  </si>
  <si>
    <t>Finančné náklady</t>
  </si>
  <si>
    <t>VC</t>
  </si>
  <si>
    <t>Výnosy celkom</t>
  </si>
  <si>
    <t>NC</t>
  </si>
  <si>
    <t>Náklady celkom bez dane</t>
  </si>
  <si>
    <t>Náklady celkom s daňou</t>
  </si>
  <si>
    <t>Hospodárskyvýsledok bez dane</t>
  </si>
  <si>
    <t>EBIT</t>
  </si>
  <si>
    <t>Spolu majetok  r. 002 + r. 003 + r. 032 + r. 062</t>
  </si>
  <si>
    <t>Pohľadávky za upísané vlastné imanie  (353)</t>
  </si>
  <si>
    <t>Neobežný majetok   r.004+r.013+r.023</t>
  </si>
  <si>
    <t>Dlhodobý nehmotný majetok súčet  (r.005 až 012)</t>
  </si>
  <si>
    <t>Zriaďovacie náklady (011) - /071, 091A/</t>
  </si>
  <si>
    <t>Aktivované náklady na vývoj  (012) - /072, 091A/</t>
  </si>
  <si>
    <t>Softvér    (013) - /073, 091A/</t>
  </si>
  <si>
    <t>Oceniteľné práva  (014) - /074, 091A/</t>
  </si>
  <si>
    <t>Goodwill (015) - /075, 091A/</t>
  </si>
  <si>
    <t>Ostatný dlhodobý nehmotný majetok  (019, 01X) - /079, 07X, 091A/</t>
  </si>
  <si>
    <t>Obstarávaný dlhodobý nehmotný majetok (041) - 093</t>
  </si>
  <si>
    <t>Poskytnuté preddavky na dlhodobý nehmotný majetok       (051) - 095A</t>
  </si>
  <si>
    <t>Dlhodobý hmotný majetok súčet (r.014 až 022)</t>
  </si>
  <si>
    <t>Pozemky  (031) - 092A</t>
  </si>
  <si>
    <t>Stavby  (021) - /081, 092A/</t>
  </si>
  <si>
    <t>Samost. hnuteľné veci a súbory hnuteľných vecí 
(022) - /082, 092A/</t>
  </si>
  <si>
    <t>Pestovateľské celky trvalých porastov (025) - /085, 092A/</t>
  </si>
  <si>
    <t>Základné stádo a ťažné zvieratá (026) - /086,092A/</t>
  </si>
  <si>
    <t>Ostatný dlhodobý hmotný majetok (029, 02X, 032) - /089, 08X, 092A/</t>
  </si>
  <si>
    <t>Obstarávaný dlhodobý hmotný majetok (042) - 094</t>
  </si>
  <si>
    <t>Poskytnuté preddavky na dlhodobý hmotný majetok (052) - 095A</t>
  </si>
  <si>
    <t>Opravná položka k nadobudnutému majetku  (+/- 097) +/- 098</t>
  </si>
  <si>
    <t>Dlhodobý finančný majetok súčet (r. 024 až 031)</t>
  </si>
  <si>
    <t>Podielové cenné papiere a podiely v ovládanej osobe (061) - 096A</t>
  </si>
  <si>
    <t>Podielové CP a podiely v spoločnosti s podst. vplyvom  (062) - 096A</t>
  </si>
  <si>
    <t>Ostatné dlhodobé cenné papiere a podiely (063, 065) - 096A</t>
  </si>
  <si>
    <t>Pôžičky účtovnej jednotke v  konsolidovanom celku   (066A) - 096A</t>
  </si>
  <si>
    <t>Ostatný dlhodobý finančný majetok (067A, 069, 06XA) - 096A</t>
  </si>
  <si>
    <t>Pôžičky s dobou splatnosti najviac 1 rok (066A,067A,06XA)-096A</t>
  </si>
  <si>
    <t>Obstarávaný dlhodobý finančný majetok  (043) - 096A</t>
  </si>
  <si>
    <t>Poskytnuté preddavky na dlhodobý finančný majetok  (053) - 095A</t>
  </si>
  <si>
    <t xml:space="preserve">Obežný majetok  r.033+r.041+r.048+r.056   </t>
  </si>
  <si>
    <t>Zásoby          súčet (r. 034 až 040)</t>
  </si>
  <si>
    <t>Materiál (112, 119, 11X) - /191, 19X/</t>
  </si>
  <si>
    <t>Nedokončená výroba a polotovary  (121, 122, 12X) - /192, 193, 19X/</t>
  </si>
  <si>
    <t>Zákaz. výroba s predp. dobou ukončenia dlhšou ako 1 rok 12X-192A</t>
  </si>
  <si>
    <t>Výrobky  (123) - 194</t>
  </si>
  <si>
    <t>Zvieratá  (124) - 195</t>
  </si>
  <si>
    <t>Tovar  (132, 13X, 139) - /196, 19X/</t>
  </si>
  <si>
    <t>Poskytnuté preddavky na zásoby  (314A) - 391A</t>
  </si>
  <si>
    <t>Dlhodobé pohľadávky       súčet (r. 042 až 047)</t>
  </si>
  <si>
    <t>Pohľadávky z obch.styku (311A,312A,313A,314A,315A,31XA)-391A</t>
  </si>
  <si>
    <t>Pohľadávky voči ovládanej osobe a ovládajúcej osobe  (351A) - 391A</t>
  </si>
  <si>
    <t>Ostatné pohľadávky v rámci konsolidovaného celku  (351A) - 391A</t>
  </si>
  <si>
    <t>Pohľadávky voči spol.,člen.a združ.(354A,355A,358A,35XA)-391A</t>
  </si>
  <si>
    <t>Iné pohľadávky (335A,33XA,371A,373A,374A,375A,376A,378A)-391A</t>
  </si>
  <si>
    <t>Odložená daňová pohľadávka ( 481A)</t>
  </si>
  <si>
    <t>Krátkodobé pohľadávky     súčet (r. 049 až 055)</t>
  </si>
  <si>
    <t>Ostatné pohľadávky v rámci konsolidovaného celku (351A) - 391A</t>
  </si>
  <si>
    <t>Pohľ. voči spoloč.,člen.a združ. (354A,355A,358A,35XA,398A)-391A</t>
  </si>
  <si>
    <t>Sociálne zabezpečenie  (336) - 391A</t>
  </si>
  <si>
    <t>Daňové pohľadávky  (341, 342, 343, 345) - 391A</t>
  </si>
  <si>
    <t>Iné pohľadávky(335A,33XA,371A,373A,374A,375A,376A,378A)-391A</t>
  </si>
  <si>
    <t>Finančné účty       súčet (r . 057 až r. 061)</t>
  </si>
  <si>
    <t xml:space="preserve">Peniaze  (211, 213, 21X) </t>
  </si>
  <si>
    <t>Účty v bankách  (221A, 22X +/-261)</t>
  </si>
  <si>
    <t>Účty v bankách s dobou viazanosti dlhšou ako jeden rok 22XA</t>
  </si>
  <si>
    <t>Krátkodobý finančný majetok  (251, 253, 256, 257, 25X) - /291, 29X)</t>
  </si>
  <si>
    <t>Obstarávaný krátkodobý finančný majetok  (259) - 291</t>
  </si>
  <si>
    <t>Časové rozlíšenie       r. 063 a  r. 064</t>
  </si>
  <si>
    <t>Náklady budúcich období  (381, 382)</t>
  </si>
  <si>
    <t>Príjmy budúcich období  (385)</t>
  </si>
  <si>
    <t>Spolu vlastné imanie a záväzky r. 066 + r. 086 + r. 116</t>
  </si>
  <si>
    <t xml:space="preserve">Vlastné imanie  r. 067 + r. 071 + r. 078 + r. 082 + r. 085 </t>
  </si>
  <si>
    <t>Základné imanie            súčet (r. 068 až 070)</t>
  </si>
  <si>
    <t>Základné imanie (411alebo +/- 491)</t>
  </si>
  <si>
    <t>Vlastné akcie a vlastné obchodné podiely (/-/252)</t>
  </si>
  <si>
    <t>Zmena základného imania  +/- 419</t>
  </si>
  <si>
    <t>Kapitálové fondy            súčet (r. 072 až 077)</t>
  </si>
  <si>
    <t>Emisné ážio     (412)</t>
  </si>
  <si>
    <t>Ostatné kapitálové fondy (413)</t>
  </si>
  <si>
    <t>Zákonný rezervný fond (Nedelit. fond) z kapitál. vkladov (417,418)</t>
  </si>
  <si>
    <t>Oceňovacie rozdiely z precenenia majetku a záväzkov  
(+/- 414)</t>
  </si>
  <si>
    <t>Oceňovacie rozdiely z kapitálových účastín (+/- 415)</t>
  </si>
  <si>
    <t>Oceňovacie rozdiely z precenenia pri splynutí a rozdelení (+/- 416)</t>
  </si>
  <si>
    <t>Fondy zo zisku              súčet (r. 079 až r. 081)</t>
  </si>
  <si>
    <t>Zákonný rezervný fond  (421)</t>
  </si>
  <si>
    <t>Nedeliteľný fond  (422)</t>
  </si>
  <si>
    <t>Štatutárne fondy a ostatné fondy (423, 427, 42X)</t>
  </si>
  <si>
    <t>Výsledok hospodárenia minulých rokov   r. 083 a r. 084</t>
  </si>
  <si>
    <t>Nerozdelený zisk minulých rokov (428)</t>
  </si>
  <si>
    <t>Neuhradená strata minulých rokov (/-/429)</t>
  </si>
  <si>
    <t>Výsl.hosp.za účt.obd./+-/r.001-(r.067+r.071+r.078+r.082+r.086+r.116)</t>
  </si>
  <si>
    <t>Záväzky  r. 87 + r. 91 + r. 102 + r. 112</t>
  </si>
  <si>
    <t>Rezervy         súčet (r. 088 až r. 090)</t>
  </si>
  <si>
    <t>Rezervy zákonné  (451A)</t>
  </si>
  <si>
    <t>Ostatné dlhodobé rezervy (459 A, 45XA)</t>
  </si>
  <si>
    <t>Krátkodobé rezervy (323, 32X, 451A, 459A, 45XA)</t>
  </si>
  <si>
    <t>Dlhodobé záväzky          súčet (r. 092 až r. 101)</t>
  </si>
  <si>
    <t>Dlhodobé záväzky z obchodného styku  (479A)</t>
  </si>
  <si>
    <t xml:space="preserve"> Dlhodobé  nevyfakturované dodávky  (476A)</t>
  </si>
  <si>
    <t>Dlhodobé záväzky voči ovládanej osobe a ovládajúcej osobe  (471A)</t>
  </si>
  <si>
    <t>Ostatné dlhodobé záväzky v rámci konsolidovaného celku (471A)</t>
  </si>
  <si>
    <t>Dlhodobé prijaté preddavky (475A)</t>
  </si>
  <si>
    <t>Dlhodobé zmenky na úhradu (478A)</t>
  </si>
  <si>
    <t>Vydané dlhopisy (473A/-/255A)</t>
  </si>
  <si>
    <t>Záväzky zo sociálneho fondu  (472)</t>
  </si>
  <si>
    <t>Ostatné dlhodobé záväzky  (474A, 479A, 47XA, 372A, 373A, 377A)</t>
  </si>
  <si>
    <t>Odložený daňový záväzok    (481A)</t>
  </si>
  <si>
    <t>Krátkodobé záväzky          súčet (r. 103 až r. 111)</t>
  </si>
  <si>
    <t>Záväzky z obch. styku (321,322,324,325,32X,475A,478A,479A,47XA)</t>
  </si>
  <si>
    <t>Nevyfakturované dodávky  (326, 476A)</t>
  </si>
  <si>
    <t>Záväzky voči ovládanej osobe a ovládajúcej osobe   (361A, 471A)</t>
  </si>
  <si>
    <t>Ost. záväzky v rámci konsolid. celku (361A, 36XA, 471A, 47XA)</t>
  </si>
  <si>
    <t>Záväzky voči spol. a združ. (364,365,366,367, 368,398A,478A,479A)</t>
  </si>
  <si>
    <t>Záväzky voči zamestnancom (331,333,33X,479A)</t>
  </si>
  <si>
    <t>Záväzky zo sociálneho zabezpečenia  (336, 479A)</t>
  </si>
  <si>
    <t>Daňové záväzky a dotácie  (341, 342, 343, 345, 346, 347, 34X)</t>
  </si>
  <si>
    <t>Ostatné záväzky (372A, 373A, 377A, 379A, 474A, 479A, 47X)</t>
  </si>
  <si>
    <t>Bankové úvery a výpomoci             súčet (r. 113 až r. 115)</t>
  </si>
  <si>
    <t>Bankové úvery dlhodobé  (461A, 46XA)</t>
  </si>
  <si>
    <t>Bežné bankové úvery  (221A, 231, 232, 23X, 461A, 46XA)</t>
  </si>
  <si>
    <t>Krátkodobé finančné výpomoci  (241, 249, 24X, 473A,/-/255A)</t>
  </si>
  <si>
    <t>Časové rozlíšenie            súčet (r. 117 a r. 118)</t>
  </si>
  <si>
    <t>Výdavky budúcich období  (383)</t>
  </si>
  <si>
    <t>Výnosy budúcich období  (384)</t>
  </si>
  <si>
    <t>Majetok</t>
  </si>
  <si>
    <t>Vlastné imanie a záväzky</t>
  </si>
  <si>
    <t>Rozdiel</t>
  </si>
  <si>
    <t>Rentabilita nákladov v %</t>
  </si>
  <si>
    <t>Krytie prev. nákl. prev. výnosmi v %:</t>
  </si>
  <si>
    <t>Podiel prid.hodn. na výr. a obch. v %:</t>
  </si>
  <si>
    <t>hosp. výsl. pred zdan. / náklady x 100</t>
  </si>
  <si>
    <t>prev. výnosy / prev. náklady x 100</t>
  </si>
  <si>
    <t>prid. hodnota / (výroba + tovar) x 100</t>
  </si>
  <si>
    <t>cudzí kapitál / celkové aktíva  x 100</t>
  </si>
  <si>
    <t>Výnosy</t>
  </si>
  <si>
    <t>Náklady bez daní a úrokov</t>
  </si>
  <si>
    <t>Cash flow bez investícií</t>
  </si>
  <si>
    <t>Program je chránený autorským zákon, dňa 30.11.2007</t>
  </si>
  <si>
    <t>Tabuľka č. 8</t>
  </si>
  <si>
    <t>Tabuľka č. 9</t>
  </si>
  <si>
    <t>VÝSLEDOVKA - SKUTOČNOSŤ</t>
  </si>
  <si>
    <t>Tabuľka č. 10</t>
  </si>
  <si>
    <t>Tabuľka č. 11</t>
  </si>
  <si>
    <t>PLÁN - VÝSLEDOVKA</t>
  </si>
  <si>
    <t>PLÁN - SÚVAHA</t>
  </si>
  <si>
    <t>NÁVRATNOSŤ INVESTÍCIE</t>
  </si>
  <si>
    <t>KRITÉRIÁ EKONOMICKEJ ŽIVOTASCHOPNOSTI</t>
  </si>
  <si>
    <t>Vypĺňa PPA</t>
  </si>
  <si>
    <t>Tabuľka č. 12</t>
  </si>
  <si>
    <t>Výsledok hospodárenia za účtovné obdobie (+/-) r.49+r.55-r.56</t>
  </si>
  <si>
    <t>Výsledok hospodárenia z mimoriadnej činnosti  r.50-r.51-r.52</t>
  </si>
  <si>
    <t>Daň z príjmov z mimoriadnej činnosti   r. 53 + r. 54</t>
  </si>
  <si>
    <t>Výsledok hospodárenia z bežnej činnosti  r.25+r.45-r.46</t>
  </si>
  <si>
    <t>Daň z príjmov z bežnej činnosti  r.47+ r.48</t>
  </si>
  <si>
    <t>Výsledok hospodárenia z finančnej činnosti r. 26-r.27+r.28+r.32-r.33+r.34-r.35-r.36+r.37-r.38+r.39-r.40+r.41-r.42+r.43-r.44</t>
  </si>
  <si>
    <t>Tvorba a zúčtovanie opr. položiek k fin. majetku +/- 565</t>
  </si>
  <si>
    <t>31</t>
  </si>
  <si>
    <t>30</t>
  </si>
  <si>
    <t xml:space="preserve">Výnosy z dlhodobého finančného majetku r.29+r.30+r.31 </t>
  </si>
  <si>
    <t>Výsledok hospodárenia z hospodárskej činnosti  r.11-r.12-r.17-r.18+r.19-r.20+r.21-r.22+r.23-r.24</t>
  </si>
  <si>
    <t>Tabuľka č. 9 b</t>
  </si>
  <si>
    <t xml:space="preserve">          </t>
  </si>
  <si>
    <t>Tabuľka č. 13</t>
  </si>
  <si>
    <t>Tabuľka č. 14</t>
  </si>
  <si>
    <t>Údaje sa uvádzajú v tis. Sk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</si>
</sst>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_ ;[Red]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  <numFmt numFmtId="178" formatCode="0.0"/>
  </numFmts>
  <fonts count="61">
    <font>
      <sz val="10"/>
      <name val="Arial CE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43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4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9"/>
      <color indexed="9"/>
      <name val="Arial CE"/>
      <family val="2"/>
    </font>
    <font>
      <b/>
      <sz val="10"/>
      <color indexed="9"/>
      <name val="Arial CE"/>
      <family val="2"/>
    </font>
    <font>
      <b/>
      <sz val="10"/>
      <color indexed="43"/>
      <name val="Arial CE"/>
      <family val="2"/>
    </font>
    <font>
      <b/>
      <sz val="8"/>
      <color indexed="43"/>
      <name val="Arial CE"/>
      <family val="2"/>
    </font>
    <font>
      <b/>
      <u val="single"/>
      <sz val="8"/>
      <name val="Arial CE"/>
      <family val="2"/>
    </font>
    <font>
      <u val="single"/>
      <sz val="8"/>
      <color indexed="12"/>
      <name val="Arial CE"/>
      <family val="2"/>
    </font>
    <font>
      <sz val="12"/>
      <color indexed="56"/>
      <name val="Symbol"/>
      <family val="1"/>
    </font>
    <font>
      <sz val="8"/>
      <color indexed="56"/>
      <name val="Arial CE"/>
      <family val="2"/>
    </font>
    <font>
      <sz val="10"/>
      <color indexed="56"/>
      <name val="Arial CE"/>
      <family val="0"/>
    </font>
    <font>
      <sz val="8"/>
      <color indexed="16"/>
      <name val="Arial CE"/>
      <family val="2"/>
    </font>
    <font>
      <sz val="8"/>
      <color indexed="8"/>
      <name val="Times New Roman"/>
      <family val="1"/>
    </font>
    <font>
      <i/>
      <sz val="8"/>
      <name val="Arial CE"/>
      <family val="2"/>
    </font>
    <font>
      <sz val="10"/>
      <color indexed="43"/>
      <name val="Arial CE"/>
      <family val="2"/>
    </font>
    <font>
      <sz val="10"/>
      <color indexed="13"/>
      <name val="Arial CE"/>
      <family val="2"/>
    </font>
    <font>
      <b/>
      <i/>
      <sz val="10"/>
      <color indexed="10"/>
      <name val="Arial CE"/>
      <family val="2"/>
    </font>
    <font>
      <b/>
      <sz val="14"/>
      <color indexed="10"/>
      <name val="Arial CE"/>
      <family val="2"/>
    </font>
    <font>
      <sz val="10"/>
      <name val="Times New Roman"/>
      <family val="1"/>
    </font>
    <font>
      <sz val="8"/>
      <name val="MS Sans Serif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56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48" fillId="3" borderId="0" applyNumberFormat="0" applyBorder="0" applyAlignment="0" applyProtection="0"/>
    <xf numFmtId="0" fontId="5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21" borderId="5" applyNumberFormat="0" applyAlignment="0" applyProtection="0"/>
    <xf numFmtId="0" fontId="50" fillId="7" borderId="1" applyNumberFormat="0" applyAlignment="0" applyProtection="0"/>
    <xf numFmtId="0" fontId="5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22" borderId="10" xfId="0" applyFill="1" applyBorder="1" applyAlignment="1" applyProtection="1">
      <alignment/>
      <protection hidden="1"/>
    </xf>
    <xf numFmtId="0" fontId="0" fillId="22" borderId="11" xfId="0" applyFill="1" applyBorder="1" applyAlignment="1" applyProtection="1">
      <alignment/>
      <protection hidden="1"/>
    </xf>
    <xf numFmtId="0" fontId="0" fillId="22" borderId="12" xfId="0" applyFill="1" applyBorder="1" applyAlignment="1" applyProtection="1">
      <alignment/>
      <protection hidden="1"/>
    </xf>
    <xf numFmtId="0" fontId="14" fillId="24" borderId="13" xfId="0" applyFont="1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0" fontId="21" fillId="25" borderId="14" xfId="0" applyFont="1" applyFill="1" applyBorder="1" applyAlignment="1" applyProtection="1">
      <alignment/>
      <protection hidden="1"/>
    </xf>
    <xf numFmtId="0" fontId="22" fillId="25" borderId="13" xfId="0" applyFont="1" applyFill="1" applyBorder="1" applyAlignment="1" applyProtection="1">
      <alignment/>
      <protection hidden="1"/>
    </xf>
    <xf numFmtId="0" fontId="19" fillId="25" borderId="13" xfId="0" applyFont="1" applyFill="1" applyBorder="1" applyAlignment="1" applyProtection="1">
      <alignment/>
      <protection hidden="1"/>
    </xf>
    <xf numFmtId="0" fontId="19" fillId="25" borderId="15" xfId="0" applyFont="1" applyFill="1" applyBorder="1" applyAlignment="1" applyProtection="1">
      <alignment/>
      <protection hidden="1"/>
    </xf>
    <xf numFmtId="0" fontId="23" fillId="25" borderId="16" xfId="0" applyFont="1" applyFill="1" applyBorder="1" applyAlignment="1" applyProtection="1">
      <alignment horizontal="center"/>
      <protection hidden="1"/>
    </xf>
    <xf numFmtId="0" fontId="23" fillId="25" borderId="15" xfId="0" applyFont="1" applyFill="1" applyBorder="1" applyAlignment="1" applyProtection="1">
      <alignment horizontal="center"/>
      <protection hidden="1"/>
    </xf>
    <xf numFmtId="0" fontId="24" fillId="25" borderId="15" xfId="0" applyFont="1" applyFill="1" applyBorder="1" applyAlignment="1" applyProtection="1">
      <alignment horizontal="center"/>
      <protection hidden="1"/>
    </xf>
    <xf numFmtId="0" fontId="8" fillId="24" borderId="14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/>
      <protection hidden="1"/>
    </xf>
    <xf numFmtId="0" fontId="8" fillId="24" borderId="16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8" fillId="24" borderId="17" xfId="0" applyNumberFormat="1" applyFont="1" applyFill="1" applyBorder="1" applyAlignment="1" applyProtection="1">
      <alignment/>
      <protection locked="0"/>
    </xf>
    <xf numFmtId="0" fontId="20" fillId="26" borderId="16" xfId="0" applyFont="1" applyFill="1" applyBorder="1" applyAlignment="1" applyProtection="1">
      <alignment/>
      <protection locked="0"/>
    </xf>
    <xf numFmtId="49" fontId="8" fillId="24" borderId="18" xfId="0" applyNumberFormat="1" applyFont="1" applyFill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14" fontId="8" fillId="24" borderId="22" xfId="0" applyNumberFormat="1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29" fillId="0" borderId="0" xfId="56" applyFont="1" applyFill="1" applyBorder="1" applyProtection="1">
      <alignment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15" fillId="0" borderId="0" xfId="49" applyAlignment="1" applyProtection="1">
      <alignment horizontal="left"/>
      <protection hidden="1"/>
    </xf>
    <xf numFmtId="0" fontId="29" fillId="0" borderId="0" xfId="56" applyFont="1" applyFill="1" applyBorder="1" applyAlignment="1" applyProtection="1">
      <alignment horizontal="center"/>
      <protection hidden="1"/>
    </xf>
    <xf numFmtId="0" fontId="28" fillId="0" borderId="0" xfId="56" applyFont="1" applyFill="1" applyBorder="1" applyProtection="1">
      <alignment/>
      <protection hidden="1"/>
    </xf>
    <xf numFmtId="0" fontId="28" fillId="0" borderId="0" xfId="56" applyFont="1" applyFill="1" applyBorder="1" applyAlignment="1" applyProtection="1">
      <alignment horizontal="center"/>
      <protection hidden="1"/>
    </xf>
    <xf numFmtId="49" fontId="8" fillId="24" borderId="16" xfId="0" applyNumberFormat="1" applyFont="1" applyFill="1" applyBorder="1" applyAlignment="1" applyProtection="1">
      <alignment horizontal="center"/>
      <protection hidden="1"/>
    </xf>
    <xf numFmtId="0" fontId="24" fillId="25" borderId="23" xfId="56" applyFont="1" applyFill="1" applyBorder="1" applyAlignment="1" applyProtection="1">
      <alignment horizontal="center"/>
      <protection hidden="1"/>
    </xf>
    <xf numFmtId="0" fontId="24" fillId="25" borderId="24" xfId="56" applyFont="1" applyFill="1" applyBorder="1" applyAlignment="1" applyProtection="1">
      <alignment horizontal="center"/>
      <protection hidden="1"/>
    </xf>
    <xf numFmtId="0" fontId="24" fillId="25" borderId="22" xfId="56" applyFont="1" applyFill="1" applyBorder="1" applyAlignment="1" applyProtection="1">
      <alignment horizontal="center"/>
      <protection hidden="1"/>
    </xf>
    <xf numFmtId="0" fontId="24" fillId="25" borderId="0" xfId="56" applyFont="1" applyFill="1" applyBorder="1" applyAlignment="1" applyProtection="1">
      <alignment horizontal="center"/>
      <protection hidden="1"/>
    </xf>
    <xf numFmtId="49" fontId="24" fillId="25" borderId="15" xfId="56" applyNumberFormat="1" applyFont="1" applyFill="1" applyBorder="1" applyAlignment="1" applyProtection="1">
      <alignment horizontal="center"/>
      <protection hidden="1"/>
    </xf>
    <xf numFmtId="0" fontId="30" fillId="15" borderId="14" xfId="0" applyNumberFormat="1" applyFont="1" applyFill="1" applyBorder="1" applyAlignment="1" applyProtection="1">
      <alignment horizontal="left"/>
      <protection hidden="1"/>
    </xf>
    <xf numFmtId="0" fontId="30" fillId="15" borderId="13" xfId="0" applyNumberFormat="1" applyFont="1" applyFill="1" applyBorder="1" applyAlignment="1" applyProtection="1">
      <alignment/>
      <protection hidden="1"/>
    </xf>
    <xf numFmtId="0" fontId="30" fillId="15" borderId="16" xfId="0" applyNumberFormat="1" applyFont="1" applyFill="1" applyBorder="1" applyAlignment="1" applyProtection="1">
      <alignment horizontal="center"/>
      <protection hidden="1"/>
    </xf>
    <xf numFmtId="49" fontId="8" fillId="24" borderId="14" xfId="0" applyNumberFormat="1" applyFont="1" applyFill="1" applyBorder="1" applyAlignment="1" applyProtection="1">
      <alignment/>
      <protection hidden="1"/>
    </xf>
    <xf numFmtId="2" fontId="8" fillId="24" borderId="13" xfId="0" applyNumberFormat="1" applyFont="1" applyFill="1" applyBorder="1" applyAlignment="1" applyProtection="1">
      <alignment/>
      <protection hidden="1"/>
    </xf>
    <xf numFmtId="4" fontId="8" fillId="24" borderId="16" xfId="0" applyNumberFormat="1" applyFont="1" applyFill="1" applyBorder="1" applyAlignment="1" applyProtection="1">
      <alignment horizontal="center"/>
      <protection hidden="1"/>
    </xf>
    <xf numFmtId="0" fontId="8" fillId="20" borderId="14" xfId="0" applyFont="1" applyFill="1" applyBorder="1" applyAlignment="1" applyProtection="1">
      <alignment horizontal="left"/>
      <protection hidden="1"/>
    </xf>
    <xf numFmtId="0" fontId="8" fillId="20" borderId="13" xfId="0" applyFont="1" applyFill="1" applyBorder="1" applyAlignment="1" applyProtection="1">
      <alignment horizontal="center"/>
      <protection hidden="1"/>
    </xf>
    <xf numFmtId="0" fontId="8" fillId="20" borderId="16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0" fillId="15" borderId="16" xfId="0" applyFont="1" applyFill="1" applyBorder="1" applyAlignment="1" applyProtection="1">
      <alignment horizontal="center"/>
      <protection hidden="1"/>
    </xf>
    <xf numFmtId="49" fontId="8" fillId="22" borderId="14" xfId="0" applyNumberFormat="1" applyFont="1" applyFill="1" applyBorder="1" applyAlignment="1" applyProtection="1">
      <alignment/>
      <protection hidden="1"/>
    </xf>
    <xf numFmtId="2" fontId="8" fillId="22" borderId="13" xfId="0" applyNumberFormat="1" applyFont="1" applyFill="1" applyBorder="1" applyAlignment="1" applyProtection="1">
      <alignment/>
      <protection hidden="1"/>
    </xf>
    <xf numFmtId="49" fontId="8" fillId="22" borderId="16" xfId="0" applyNumberFormat="1" applyFont="1" applyFill="1" applyBorder="1" applyAlignment="1" applyProtection="1">
      <alignment horizontal="center"/>
      <protection hidden="1"/>
    </xf>
    <xf numFmtId="49" fontId="8" fillId="7" borderId="14" xfId="0" applyNumberFormat="1" applyFont="1" applyFill="1" applyBorder="1" applyAlignment="1" applyProtection="1">
      <alignment/>
      <protection hidden="1"/>
    </xf>
    <xf numFmtId="2" fontId="8" fillId="7" borderId="13" xfId="0" applyNumberFormat="1" applyFont="1" applyFill="1" applyBorder="1" applyAlignment="1" applyProtection="1">
      <alignment/>
      <protection hidden="1"/>
    </xf>
    <xf numFmtId="49" fontId="8" fillId="7" borderId="16" xfId="0" applyNumberFormat="1" applyFont="1" applyFill="1" applyBorder="1" applyAlignment="1" applyProtection="1">
      <alignment horizontal="center"/>
      <protection hidden="1"/>
    </xf>
    <xf numFmtId="49" fontId="9" fillId="7" borderId="14" xfId="0" applyNumberFormat="1" applyFont="1" applyFill="1" applyBorder="1" applyAlignment="1" applyProtection="1">
      <alignment/>
      <protection hidden="1"/>
    </xf>
    <xf numFmtId="2" fontId="9" fillId="7" borderId="13" xfId="0" applyNumberFormat="1" applyFont="1" applyFill="1" applyBorder="1" applyAlignment="1" applyProtection="1">
      <alignment/>
      <protection hidden="1"/>
    </xf>
    <xf numFmtId="49" fontId="8" fillId="22" borderId="16" xfId="0" applyNumberFormat="1" applyFont="1" applyFill="1" applyBorder="1" applyAlignment="1" applyProtection="1">
      <alignment horizontal="center" vertical="justify"/>
      <protection hidden="1"/>
    </xf>
    <xf numFmtId="49" fontId="8" fillId="7" borderId="16" xfId="0" applyNumberFormat="1" applyFont="1" applyFill="1" applyBorder="1" applyAlignment="1" applyProtection="1">
      <alignment horizontal="center" vertical="justify"/>
      <protection hidden="1"/>
    </xf>
    <xf numFmtId="0" fontId="8" fillId="7" borderId="18" xfId="0" applyFont="1" applyFill="1" applyBorder="1" applyAlignment="1" applyProtection="1">
      <alignment horizontal="center"/>
      <protection hidden="1"/>
    </xf>
    <xf numFmtId="0" fontId="8" fillId="7" borderId="22" xfId="0" applyFont="1" applyFill="1" applyBorder="1" applyAlignment="1" applyProtection="1">
      <alignment horizontal="center"/>
      <protection hidden="1"/>
    </xf>
    <xf numFmtId="4" fontId="8" fillId="22" borderId="11" xfId="0" applyNumberFormat="1" applyFont="1" applyFill="1" applyBorder="1" applyAlignment="1" applyProtection="1">
      <alignment horizontal="center"/>
      <protection hidden="1"/>
    </xf>
    <xf numFmtId="4" fontId="8" fillId="22" borderId="12" xfId="0" applyNumberFormat="1" applyFont="1" applyFill="1" applyBorder="1" applyAlignment="1" applyProtection="1">
      <alignment horizontal="center"/>
      <protection hidden="1"/>
    </xf>
    <xf numFmtId="0" fontId="8" fillId="11" borderId="16" xfId="0" applyFont="1" applyFill="1" applyBorder="1" applyAlignment="1" applyProtection="1">
      <alignment/>
      <protection locked="0"/>
    </xf>
    <xf numFmtId="0" fontId="8" fillId="22" borderId="16" xfId="0" applyFont="1" applyFill="1" applyBorder="1" applyAlignment="1" applyProtection="1">
      <alignment horizontal="center"/>
      <protection hidden="1"/>
    </xf>
    <xf numFmtId="0" fontId="8" fillId="22" borderId="14" xfId="0" applyFont="1" applyFill="1" applyBorder="1" applyAlignment="1" applyProtection="1">
      <alignment horizontal="right"/>
      <protection hidden="1"/>
    </xf>
    <xf numFmtId="0" fontId="8" fillId="22" borderId="15" xfId="0" applyFont="1" applyFill="1" applyBorder="1" applyAlignment="1" applyProtection="1">
      <alignment horizontal="left"/>
      <protection hidden="1"/>
    </xf>
    <xf numFmtId="0" fontId="33" fillId="22" borderId="19" xfId="0" applyFont="1" applyFill="1" applyBorder="1" applyAlignment="1" applyProtection="1">
      <alignment/>
      <protection hidden="1"/>
    </xf>
    <xf numFmtId="0" fontId="33" fillId="22" borderId="21" xfId="0" applyFont="1" applyFill="1" applyBorder="1" applyAlignment="1" applyProtection="1">
      <alignment/>
      <protection hidden="1"/>
    </xf>
    <xf numFmtId="0" fontId="33" fillId="22" borderId="23" xfId="0" applyFont="1" applyFill="1" applyBorder="1" applyAlignment="1" applyProtection="1">
      <alignment/>
      <protection hidden="1"/>
    </xf>
    <xf numFmtId="0" fontId="34" fillId="24" borderId="15" xfId="0" applyFont="1" applyFill="1" applyBorder="1" applyAlignment="1" applyProtection="1">
      <alignment/>
      <protection hidden="1"/>
    </xf>
    <xf numFmtId="0" fontId="2" fillId="11" borderId="20" xfId="0" applyFont="1" applyFill="1" applyBorder="1" applyAlignment="1" applyProtection="1">
      <alignment/>
      <protection hidden="1"/>
    </xf>
    <xf numFmtId="0" fontId="3" fillId="11" borderId="20" xfId="0" applyFont="1" applyFill="1" applyBorder="1" applyAlignment="1" applyProtection="1">
      <alignment/>
      <protection hidden="1"/>
    </xf>
    <xf numFmtId="0" fontId="2" fillId="11" borderId="20" xfId="0" applyFont="1" applyFill="1" applyBorder="1" applyAlignment="1" applyProtection="1">
      <alignment horizontal="right"/>
      <protection hidden="1"/>
    </xf>
    <xf numFmtId="4" fontId="3" fillId="11" borderId="20" xfId="0" applyNumberFormat="1" applyFont="1" applyFill="1" applyBorder="1" applyAlignment="1" applyProtection="1">
      <alignment horizontal="right"/>
      <protection hidden="1"/>
    </xf>
    <xf numFmtId="4" fontId="3" fillId="11" borderId="20" xfId="0" applyNumberFormat="1" applyFont="1" applyFill="1" applyBorder="1" applyAlignment="1" applyProtection="1">
      <alignment/>
      <protection hidden="1"/>
    </xf>
    <xf numFmtId="4" fontId="3" fillId="11" borderId="10" xfId="0" applyNumberFormat="1" applyFont="1" applyFill="1" applyBorder="1" applyAlignment="1" applyProtection="1">
      <alignment/>
      <protection hidden="1"/>
    </xf>
    <xf numFmtId="0" fontId="32" fillId="11" borderId="21" xfId="0" applyFont="1" applyFill="1" applyBorder="1" applyAlignment="1" applyProtection="1">
      <alignment/>
      <protection hidden="1"/>
    </xf>
    <xf numFmtId="0" fontId="2" fillId="11" borderId="0" xfId="0" applyFont="1" applyFill="1" applyBorder="1" applyAlignment="1" applyProtection="1">
      <alignment/>
      <protection hidden="1"/>
    </xf>
    <xf numFmtId="4" fontId="2" fillId="11" borderId="0" xfId="0" applyNumberFormat="1" applyFont="1" applyFill="1" applyBorder="1" applyAlignment="1" applyProtection="1">
      <alignment horizontal="right"/>
      <protection hidden="1"/>
    </xf>
    <xf numFmtId="4" fontId="2" fillId="11" borderId="0" xfId="0" applyNumberFormat="1" applyFont="1" applyFill="1" applyBorder="1" applyAlignment="1" applyProtection="1">
      <alignment/>
      <protection hidden="1"/>
    </xf>
    <xf numFmtId="4" fontId="2" fillId="11" borderId="11" xfId="0" applyNumberFormat="1" applyFont="1" applyFill="1" applyBorder="1" applyAlignment="1" applyProtection="1">
      <alignment/>
      <protection hidden="1"/>
    </xf>
    <xf numFmtId="49" fontId="3" fillId="24" borderId="21" xfId="0" applyNumberFormat="1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/>
      <protection hidden="1"/>
    </xf>
    <xf numFmtId="4" fontId="2" fillId="24" borderId="0" xfId="0" applyNumberFormat="1" applyFont="1" applyFill="1" applyBorder="1" applyAlignment="1" applyProtection="1">
      <alignment horizontal="right"/>
      <protection hidden="1"/>
    </xf>
    <xf numFmtId="4" fontId="2" fillId="24" borderId="0" xfId="0" applyNumberFormat="1" applyFont="1" applyFill="1" applyBorder="1" applyAlignment="1" applyProtection="1">
      <alignment/>
      <protection hidden="1"/>
    </xf>
    <xf numFmtId="4" fontId="2" fillId="24" borderId="11" xfId="0" applyNumberFormat="1" applyFont="1" applyFill="1" applyBorder="1" applyAlignment="1" applyProtection="1">
      <alignment/>
      <protection hidden="1"/>
    </xf>
    <xf numFmtId="4" fontId="2" fillId="24" borderId="24" xfId="0" applyNumberFormat="1" applyFont="1" applyFill="1" applyBorder="1" applyAlignment="1" applyProtection="1">
      <alignment/>
      <protection hidden="1"/>
    </xf>
    <xf numFmtId="4" fontId="2" fillId="24" borderId="12" xfId="0" applyNumberFormat="1" applyFont="1" applyFill="1" applyBorder="1" applyAlignment="1" applyProtection="1">
      <alignment/>
      <protection hidden="1"/>
    </xf>
    <xf numFmtId="49" fontId="4" fillId="25" borderId="14" xfId="0" applyNumberFormat="1" applyFont="1" applyFill="1" applyBorder="1" applyAlignment="1" applyProtection="1">
      <alignment/>
      <protection hidden="1"/>
    </xf>
    <xf numFmtId="0" fontId="4" fillId="25" borderId="15" xfId="0" applyFont="1" applyFill="1" applyBorder="1" applyAlignment="1" applyProtection="1">
      <alignment/>
      <protection hidden="1"/>
    </xf>
    <xf numFmtId="0" fontId="4" fillId="25" borderId="13" xfId="0" applyFont="1" applyFill="1" applyBorder="1" applyAlignment="1" applyProtection="1">
      <alignment horizontal="center"/>
      <protection hidden="1"/>
    </xf>
    <xf numFmtId="0" fontId="7" fillId="25" borderId="16" xfId="0" applyFont="1" applyFill="1" applyBorder="1" applyAlignment="1" applyProtection="1">
      <alignment horizontal="center"/>
      <protection hidden="1"/>
    </xf>
    <xf numFmtId="49" fontId="5" fillId="27" borderId="21" xfId="0" applyNumberFormat="1" applyFont="1" applyFill="1" applyBorder="1" applyAlignment="1" applyProtection="1">
      <alignment/>
      <protection hidden="1"/>
    </xf>
    <xf numFmtId="0" fontId="5" fillId="27" borderId="0" xfId="0" applyFont="1" applyFill="1" applyBorder="1" applyAlignment="1" applyProtection="1">
      <alignment/>
      <protection hidden="1"/>
    </xf>
    <xf numFmtId="49" fontId="6" fillId="22" borderId="14" xfId="0" applyNumberFormat="1" applyFont="1" applyFill="1" applyBorder="1" applyAlignment="1" applyProtection="1">
      <alignment/>
      <protection hidden="1"/>
    </xf>
    <xf numFmtId="0" fontId="6" fillId="22" borderId="13" xfId="0" applyFont="1" applyFill="1" applyBorder="1" applyAlignment="1" applyProtection="1">
      <alignment/>
      <protection hidden="1"/>
    </xf>
    <xf numFmtId="49" fontId="6" fillId="7" borderId="14" xfId="0" applyNumberFormat="1" applyFont="1" applyFill="1" applyBorder="1" applyAlignment="1" applyProtection="1">
      <alignment/>
      <protection hidden="1"/>
    </xf>
    <xf numFmtId="0" fontId="6" fillId="7" borderId="13" xfId="0" applyFont="1" applyFill="1" applyBorder="1" applyAlignment="1" applyProtection="1">
      <alignment/>
      <protection hidden="1"/>
    </xf>
    <xf numFmtId="49" fontId="6" fillId="7" borderId="21" xfId="0" applyNumberFormat="1" applyFont="1" applyFill="1" applyBorder="1" applyAlignment="1" applyProtection="1">
      <alignment/>
      <protection hidden="1"/>
    </xf>
    <xf numFmtId="0" fontId="6" fillId="7" borderId="0" xfId="0" applyFont="1" applyFill="1" applyBorder="1" applyAlignment="1" applyProtection="1">
      <alignment/>
      <protection hidden="1"/>
    </xf>
    <xf numFmtId="49" fontId="6" fillId="27" borderId="25" xfId="0" applyNumberFormat="1" applyFont="1" applyFill="1" applyBorder="1" applyAlignment="1" applyProtection="1">
      <alignment/>
      <protection hidden="1"/>
    </xf>
    <xf numFmtId="0" fontId="6" fillId="27" borderId="26" xfId="0" applyFont="1" applyFill="1" applyBorder="1" applyAlignment="1" applyProtection="1">
      <alignment/>
      <protection hidden="1"/>
    </xf>
    <xf numFmtId="49" fontId="6" fillId="11" borderId="14" xfId="0" applyNumberFormat="1" applyFont="1" applyFill="1" applyBorder="1" applyAlignment="1" applyProtection="1">
      <alignment/>
      <protection hidden="1"/>
    </xf>
    <xf numFmtId="0" fontId="6" fillId="11" borderId="13" xfId="0" applyFont="1" applyFill="1" applyBorder="1" applyAlignment="1" applyProtection="1">
      <alignment wrapText="1"/>
      <protection hidden="1"/>
    </xf>
    <xf numFmtId="0" fontId="6" fillId="11" borderId="13" xfId="0" applyFont="1" applyFill="1" applyBorder="1" applyAlignment="1" applyProtection="1">
      <alignment/>
      <protection hidden="1"/>
    </xf>
    <xf numFmtId="49" fontId="5" fillId="27" borderId="27" xfId="0" applyNumberFormat="1" applyFont="1" applyFill="1" applyBorder="1" applyAlignment="1" applyProtection="1">
      <alignment/>
      <protection hidden="1"/>
    </xf>
    <xf numFmtId="0" fontId="5" fillId="27" borderId="28" xfId="0" applyFont="1" applyFill="1" applyBorder="1" applyAlignment="1" applyProtection="1">
      <alignment/>
      <protection hidden="1"/>
    </xf>
    <xf numFmtId="49" fontId="6" fillId="11" borderId="23" xfId="0" applyNumberFormat="1" applyFont="1" applyFill="1" applyBorder="1" applyAlignment="1" applyProtection="1">
      <alignment/>
      <protection hidden="1"/>
    </xf>
    <xf numFmtId="0" fontId="6" fillId="11" borderId="24" xfId="0" applyFont="1" applyFill="1" applyBorder="1" applyAlignment="1" applyProtection="1">
      <alignment/>
      <protection hidden="1"/>
    </xf>
    <xf numFmtId="0" fontId="6" fillId="11" borderId="13" xfId="0" applyFont="1" applyFill="1" applyBorder="1" applyAlignment="1" applyProtection="1">
      <alignment/>
      <protection hidden="1"/>
    </xf>
    <xf numFmtId="49" fontId="5" fillId="22" borderId="25" xfId="0" applyNumberFormat="1" applyFont="1" applyFill="1" applyBorder="1" applyAlignment="1" applyProtection="1">
      <alignment/>
      <protection hidden="1"/>
    </xf>
    <xf numFmtId="0" fontId="5" fillId="22" borderId="26" xfId="0" applyFont="1" applyFill="1" applyBorder="1" applyAlignment="1" applyProtection="1">
      <alignment/>
      <protection hidden="1"/>
    </xf>
    <xf numFmtId="0" fontId="6" fillId="11" borderId="24" xfId="0" applyFont="1" applyFill="1" applyBorder="1" applyAlignment="1" applyProtection="1">
      <alignment/>
      <protection hidden="1"/>
    </xf>
    <xf numFmtId="49" fontId="6" fillId="28" borderId="14" xfId="0" applyNumberFormat="1" applyFont="1" applyFill="1" applyBorder="1" applyAlignment="1" applyProtection="1">
      <alignment/>
      <protection hidden="1"/>
    </xf>
    <xf numFmtId="0" fontId="6" fillId="28" borderId="13" xfId="0" applyFon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6" fillId="11" borderId="24" xfId="0" applyFont="1" applyFill="1" applyBorder="1" applyAlignment="1" applyProtection="1">
      <alignment wrapText="1"/>
      <protection hidden="1"/>
    </xf>
    <xf numFmtId="49" fontId="6" fillId="11" borderId="2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8" fillId="11" borderId="20" xfId="0" applyFont="1" applyFill="1" applyBorder="1" applyAlignment="1" applyProtection="1">
      <alignment/>
      <protection hidden="1"/>
    </xf>
    <xf numFmtId="0" fontId="9" fillId="11" borderId="20" xfId="0" applyFont="1" applyFill="1" applyBorder="1" applyAlignment="1" applyProtection="1">
      <alignment/>
      <protection hidden="1"/>
    </xf>
    <xf numFmtId="0" fontId="10" fillId="11" borderId="20" xfId="0" applyFont="1" applyFill="1" applyBorder="1" applyAlignment="1" applyProtection="1">
      <alignment horizontal="right"/>
      <protection hidden="1"/>
    </xf>
    <xf numFmtId="4" fontId="11" fillId="11" borderId="20" xfId="0" applyNumberFormat="1" applyFont="1" applyFill="1" applyBorder="1" applyAlignment="1" applyProtection="1">
      <alignment horizontal="right"/>
      <protection hidden="1"/>
    </xf>
    <xf numFmtId="4" fontId="11" fillId="11" borderId="20" xfId="0" applyNumberFormat="1" applyFont="1" applyFill="1" applyBorder="1" applyAlignment="1" applyProtection="1">
      <alignment/>
      <protection hidden="1"/>
    </xf>
    <xf numFmtId="4" fontId="11" fillId="11" borderId="10" xfId="0" applyNumberFormat="1" applyFont="1" applyFill="1" applyBorder="1" applyAlignment="1" applyProtection="1">
      <alignment/>
      <protection hidden="1"/>
    </xf>
    <xf numFmtId="0" fontId="8" fillId="11" borderId="0" xfId="0" applyFont="1" applyFill="1" applyBorder="1" applyAlignment="1" applyProtection="1">
      <alignment/>
      <protection hidden="1"/>
    </xf>
    <xf numFmtId="4" fontId="10" fillId="11" borderId="0" xfId="0" applyNumberFormat="1" applyFont="1" applyFill="1" applyBorder="1" applyAlignment="1" applyProtection="1">
      <alignment horizontal="right"/>
      <protection hidden="1"/>
    </xf>
    <xf numFmtId="4" fontId="10" fillId="11" borderId="0" xfId="0" applyNumberFormat="1" applyFont="1" applyFill="1" applyBorder="1" applyAlignment="1" applyProtection="1">
      <alignment/>
      <protection hidden="1"/>
    </xf>
    <xf numFmtId="4" fontId="10" fillId="11" borderId="11" xfId="0" applyNumberFormat="1" applyFont="1" applyFill="1" applyBorder="1" applyAlignment="1" applyProtection="1">
      <alignment/>
      <protection hidden="1"/>
    </xf>
    <xf numFmtId="0" fontId="11" fillId="24" borderId="21" xfId="0" applyFont="1" applyFill="1" applyBorder="1" applyAlignment="1" applyProtection="1">
      <alignment/>
      <protection hidden="1"/>
    </xf>
    <xf numFmtId="0" fontId="8" fillId="24" borderId="0" xfId="0" applyFont="1" applyFill="1" applyBorder="1" applyAlignment="1" applyProtection="1">
      <alignment/>
      <protection hidden="1"/>
    </xf>
    <xf numFmtId="4" fontId="10" fillId="24" borderId="0" xfId="0" applyNumberFormat="1" applyFont="1" applyFill="1" applyBorder="1" applyAlignment="1" applyProtection="1">
      <alignment horizontal="right"/>
      <protection hidden="1"/>
    </xf>
    <xf numFmtId="4" fontId="10" fillId="24" borderId="0" xfId="0" applyNumberFormat="1" applyFont="1" applyFill="1" applyBorder="1" applyAlignment="1" applyProtection="1">
      <alignment/>
      <protection hidden="1"/>
    </xf>
    <xf numFmtId="4" fontId="10" fillId="24" borderId="11" xfId="0" applyNumberFormat="1" applyFont="1" applyFill="1" applyBorder="1" applyAlignment="1" applyProtection="1">
      <alignment/>
      <protection hidden="1"/>
    </xf>
    <xf numFmtId="0" fontId="11" fillId="24" borderId="23" xfId="0" applyFont="1" applyFill="1" applyBorder="1" applyAlignment="1" applyProtection="1">
      <alignment/>
      <protection hidden="1"/>
    </xf>
    <xf numFmtId="0" fontId="8" fillId="24" borderId="24" xfId="0" applyFont="1" applyFill="1" applyBorder="1" applyAlignment="1" applyProtection="1">
      <alignment/>
      <protection hidden="1"/>
    </xf>
    <xf numFmtId="4" fontId="10" fillId="24" borderId="24" xfId="0" applyNumberFormat="1" applyFont="1" applyFill="1" applyBorder="1" applyAlignment="1" applyProtection="1">
      <alignment horizontal="right"/>
      <protection hidden="1"/>
    </xf>
    <xf numFmtId="4" fontId="10" fillId="24" borderId="24" xfId="0" applyNumberFormat="1" applyFont="1" applyFill="1" applyBorder="1" applyAlignment="1" applyProtection="1">
      <alignment/>
      <protection hidden="1"/>
    </xf>
    <xf numFmtId="4" fontId="10" fillId="24" borderId="12" xfId="0" applyNumberFormat="1" applyFont="1" applyFill="1" applyBorder="1" applyAlignment="1" applyProtection="1">
      <alignment/>
      <protection hidden="1"/>
    </xf>
    <xf numFmtId="0" fontId="4" fillId="25" borderId="23" xfId="0" applyFont="1" applyFill="1" applyBorder="1" applyAlignment="1" applyProtection="1">
      <alignment horizontal="center"/>
      <protection hidden="1"/>
    </xf>
    <xf numFmtId="0" fontId="12" fillId="29" borderId="23" xfId="0" applyFont="1" applyFill="1" applyBorder="1" applyAlignment="1" applyProtection="1">
      <alignment/>
      <protection hidden="1"/>
    </xf>
    <xf numFmtId="0" fontId="12" fillId="29" borderId="24" xfId="0" applyFont="1" applyFill="1" applyBorder="1" applyAlignment="1" applyProtection="1">
      <alignment/>
      <protection hidden="1"/>
    </xf>
    <xf numFmtId="0" fontId="3" fillId="27" borderId="21" xfId="0" applyFont="1" applyFill="1" applyBorder="1" applyAlignment="1" applyProtection="1">
      <alignment/>
      <protection hidden="1"/>
    </xf>
    <xf numFmtId="0" fontId="3" fillId="27" borderId="0" xfId="0" applyFont="1" applyFill="1" applyBorder="1" applyAlignment="1" applyProtection="1">
      <alignment/>
      <protection hidden="1"/>
    </xf>
    <xf numFmtId="0" fontId="3" fillId="11" borderId="14" xfId="0" applyFont="1" applyFill="1" applyBorder="1" applyAlignment="1" applyProtection="1">
      <alignment/>
      <protection hidden="1"/>
    </xf>
    <xf numFmtId="0" fontId="3" fillId="11" borderId="13" xfId="0" applyFont="1" applyFill="1" applyBorder="1" applyAlignment="1" applyProtection="1">
      <alignment/>
      <protection hidden="1"/>
    </xf>
    <xf numFmtId="0" fontId="13" fillId="22" borderId="21" xfId="0" applyFont="1" applyFill="1" applyBorder="1" applyAlignment="1" applyProtection="1">
      <alignment/>
      <protection hidden="1"/>
    </xf>
    <xf numFmtId="0" fontId="13" fillId="22" borderId="0" xfId="0" applyFont="1" applyFill="1" applyBorder="1" applyAlignment="1" applyProtection="1">
      <alignment/>
      <protection hidden="1"/>
    </xf>
    <xf numFmtId="0" fontId="12" fillId="29" borderId="14" xfId="0" applyFont="1" applyFill="1" applyBorder="1" applyAlignment="1" applyProtection="1">
      <alignment/>
      <protection hidden="1"/>
    </xf>
    <xf numFmtId="0" fontId="12" fillId="29" borderId="13" xfId="0" applyFont="1" applyFill="1" applyBorder="1" applyAlignment="1" applyProtection="1">
      <alignment/>
      <protection hidden="1"/>
    </xf>
    <xf numFmtId="4" fontId="3" fillId="27" borderId="18" xfId="0" applyNumberFormat="1" applyFont="1" applyFill="1" applyBorder="1" applyAlignment="1" applyProtection="1">
      <alignment/>
      <protection locked="0"/>
    </xf>
    <xf numFmtId="0" fontId="3" fillId="24" borderId="21" xfId="0" applyFont="1" applyFill="1" applyBorder="1" applyAlignment="1" applyProtection="1">
      <alignment/>
      <protection hidden="1"/>
    </xf>
    <xf numFmtId="0" fontId="2" fillId="24" borderId="24" xfId="0" applyFont="1" applyFill="1" applyBorder="1" applyAlignment="1" applyProtection="1">
      <alignment/>
      <protection hidden="1"/>
    </xf>
    <xf numFmtId="4" fontId="2" fillId="24" borderId="24" xfId="0" applyNumberFormat="1" applyFont="1" applyFill="1" applyBorder="1" applyAlignment="1" applyProtection="1">
      <alignment horizontal="right"/>
      <protection hidden="1"/>
    </xf>
    <xf numFmtId="0" fontId="26" fillId="0" borderId="0" xfId="49" applyFont="1" applyAlignment="1" applyProtection="1">
      <alignment horizontal="left"/>
      <protection hidden="1"/>
    </xf>
    <xf numFmtId="49" fontId="8" fillId="24" borderId="0" xfId="0" applyNumberFormat="1" applyFont="1" applyFill="1" applyAlignment="1" applyProtection="1">
      <alignment/>
      <protection locked="0"/>
    </xf>
    <xf numFmtId="49" fontId="8" fillId="22" borderId="29" xfId="0" applyNumberFormat="1" applyFont="1" applyFill="1" applyBorder="1" applyAlignment="1" applyProtection="1">
      <alignment/>
      <protection hidden="1"/>
    </xf>
    <xf numFmtId="2" fontId="8" fillId="22" borderId="30" xfId="0" applyNumberFormat="1" applyFont="1" applyFill="1" applyBorder="1" applyAlignment="1" applyProtection="1">
      <alignment/>
      <protection hidden="1"/>
    </xf>
    <xf numFmtId="49" fontId="8" fillId="22" borderId="31" xfId="0" applyNumberFormat="1" applyFont="1" applyFill="1" applyBorder="1" applyAlignment="1" applyProtection="1">
      <alignment horizontal="center"/>
      <protection hidden="1"/>
    </xf>
    <xf numFmtId="49" fontId="8" fillId="22" borderId="25" xfId="0" applyNumberFormat="1" applyFont="1" applyFill="1" applyBorder="1" applyAlignment="1" applyProtection="1">
      <alignment/>
      <protection hidden="1"/>
    </xf>
    <xf numFmtId="2" fontId="8" fillId="22" borderId="26" xfId="0" applyNumberFormat="1" applyFont="1" applyFill="1" applyBorder="1" applyAlignment="1" applyProtection="1">
      <alignment/>
      <protection hidden="1"/>
    </xf>
    <xf numFmtId="49" fontId="8" fillId="22" borderId="32" xfId="0" applyNumberFormat="1" applyFont="1" applyFill="1" applyBorder="1" applyAlignment="1" applyProtection="1">
      <alignment horizontal="center"/>
      <protection hidden="1"/>
    </xf>
    <xf numFmtId="49" fontId="8" fillId="22" borderId="33" xfId="0" applyNumberFormat="1" applyFont="1" applyFill="1" applyBorder="1" applyAlignment="1" applyProtection="1">
      <alignment/>
      <protection hidden="1"/>
    </xf>
    <xf numFmtId="2" fontId="8" fillId="22" borderId="34" xfId="0" applyNumberFormat="1" applyFont="1" applyFill="1" applyBorder="1" applyAlignment="1" applyProtection="1">
      <alignment/>
      <protection hidden="1"/>
    </xf>
    <xf numFmtId="49" fontId="8" fillId="22" borderId="35" xfId="0" applyNumberFormat="1" applyFont="1" applyFill="1" applyBorder="1" applyAlignment="1" applyProtection="1">
      <alignment horizontal="center"/>
      <protection hidden="1"/>
    </xf>
    <xf numFmtId="0" fontId="36" fillId="0" borderId="0" xfId="0" applyFont="1" applyAlignment="1" applyProtection="1">
      <alignment/>
      <protection hidden="1"/>
    </xf>
    <xf numFmtId="0" fontId="8" fillId="11" borderId="19" xfId="0" applyFont="1" applyFill="1" applyBorder="1" applyAlignment="1" applyProtection="1">
      <alignment/>
      <protection hidden="1"/>
    </xf>
    <xf numFmtId="0" fontId="8" fillId="11" borderId="17" xfId="0" applyFont="1" applyFill="1" applyBorder="1" applyAlignment="1" applyProtection="1">
      <alignment/>
      <protection hidden="1"/>
    </xf>
    <xf numFmtId="0" fontId="8" fillId="11" borderId="10" xfId="0" applyFont="1" applyFill="1" applyBorder="1" applyAlignment="1" applyProtection="1">
      <alignment/>
      <protection hidden="1"/>
    </xf>
    <xf numFmtId="0" fontId="9" fillId="24" borderId="23" xfId="0" applyFont="1" applyFill="1" applyBorder="1" applyAlignment="1" applyProtection="1">
      <alignment/>
      <protection hidden="1"/>
    </xf>
    <xf numFmtId="0" fontId="8" fillId="24" borderId="22" xfId="0" applyFont="1" applyFill="1" applyBorder="1" applyAlignment="1" applyProtection="1">
      <alignment/>
      <protection hidden="1"/>
    </xf>
    <xf numFmtId="0" fontId="9" fillId="24" borderId="24" xfId="0" applyFont="1" applyFill="1" applyBorder="1" applyAlignment="1" applyProtection="1">
      <alignment/>
      <protection hidden="1"/>
    </xf>
    <xf numFmtId="0" fontId="8" fillId="24" borderId="12" xfId="0" applyFont="1" applyFill="1" applyBorder="1" applyAlignment="1" applyProtection="1">
      <alignment/>
      <protection hidden="1"/>
    </xf>
    <xf numFmtId="0" fontId="7" fillId="25" borderId="14" xfId="56" applyFont="1" applyFill="1" applyBorder="1" applyAlignment="1" applyProtection="1">
      <alignment horizontal="right"/>
      <protection hidden="1"/>
    </xf>
    <xf numFmtId="0" fontId="24" fillId="25" borderId="13" xfId="56" applyFont="1" applyFill="1" applyBorder="1" applyAlignment="1" applyProtection="1">
      <alignment horizontal="center"/>
      <protection hidden="1"/>
    </xf>
    <xf numFmtId="0" fontId="24" fillId="25" borderId="16" xfId="56" applyFont="1" applyFill="1" applyBorder="1" applyAlignment="1" applyProtection="1">
      <alignment horizontal="center"/>
      <protection hidden="1"/>
    </xf>
    <xf numFmtId="0" fontId="24" fillId="25" borderId="15" xfId="56" applyFont="1" applyFill="1" applyBorder="1" applyAlignment="1" applyProtection="1">
      <alignment horizontal="center"/>
      <protection hidden="1"/>
    </xf>
    <xf numFmtId="0" fontId="8" fillId="22" borderId="19" xfId="0" applyFont="1" applyFill="1" applyBorder="1" applyAlignment="1" applyProtection="1">
      <alignment/>
      <protection hidden="1"/>
    </xf>
    <xf numFmtId="0" fontId="8" fillId="22" borderId="21" xfId="0" applyFont="1" applyFill="1" applyBorder="1" applyAlignment="1" applyProtection="1">
      <alignment/>
      <protection hidden="1"/>
    </xf>
    <xf numFmtId="0" fontId="8" fillId="22" borderId="11" xfId="0" applyFont="1" applyFill="1" applyBorder="1" applyAlignment="1" applyProtection="1">
      <alignment/>
      <protection hidden="1"/>
    </xf>
    <xf numFmtId="0" fontId="8" fillId="22" borderId="23" xfId="0" applyFont="1" applyFill="1" applyBorder="1" applyAlignment="1" applyProtection="1">
      <alignment/>
      <protection hidden="1"/>
    </xf>
    <xf numFmtId="0" fontId="31" fillId="22" borderId="12" xfId="56" applyFont="1" applyFill="1" applyBorder="1" applyProtection="1">
      <alignment/>
      <protection hidden="1"/>
    </xf>
    <xf numFmtId="0" fontId="24" fillId="25" borderId="14" xfId="56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31" fillId="22" borderId="10" xfId="56" applyFont="1" applyFill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/>
      <protection hidden="1"/>
    </xf>
    <xf numFmtId="4" fontId="6" fillId="22" borderId="16" xfId="0" applyNumberFormat="1" applyFont="1" applyFill="1" applyBorder="1" applyAlignment="1" applyProtection="1">
      <alignment/>
      <protection hidden="1"/>
    </xf>
    <xf numFmtId="4" fontId="6" fillId="7" borderId="16" xfId="0" applyNumberFormat="1" applyFont="1" applyFill="1" applyBorder="1" applyAlignment="1" applyProtection="1">
      <alignment/>
      <protection hidden="1"/>
    </xf>
    <xf numFmtId="4" fontId="6" fillId="7" borderId="18" xfId="0" applyNumberFormat="1" applyFont="1" applyFill="1" applyBorder="1" applyAlignment="1" applyProtection="1">
      <alignment/>
      <protection hidden="1"/>
    </xf>
    <xf numFmtId="4" fontId="6" fillId="11" borderId="16" xfId="0" applyNumberFormat="1" applyFont="1" applyFill="1" applyBorder="1" applyAlignment="1" applyProtection="1">
      <alignment/>
      <protection hidden="1"/>
    </xf>
    <xf numFmtId="4" fontId="6" fillId="11" borderId="22" xfId="0" applyNumberFormat="1" applyFont="1" applyFill="1" applyBorder="1" applyAlignment="1" applyProtection="1">
      <alignment/>
      <protection hidden="1"/>
    </xf>
    <xf numFmtId="4" fontId="6" fillId="11" borderId="16" xfId="0" applyNumberFormat="1" applyFont="1" applyFill="1" applyBorder="1" applyAlignment="1" applyProtection="1">
      <alignment/>
      <protection hidden="1"/>
    </xf>
    <xf numFmtId="4" fontId="6" fillId="28" borderId="16" xfId="0" applyNumberFormat="1" applyFont="1" applyFill="1" applyBorder="1" applyAlignment="1" applyProtection="1">
      <alignment/>
      <protection hidden="1"/>
    </xf>
    <xf numFmtId="4" fontId="6" fillId="11" borderId="22" xfId="0" applyNumberFormat="1" applyFont="1" applyFill="1" applyBorder="1" applyAlignment="1" applyProtection="1">
      <alignment/>
      <protection hidden="1"/>
    </xf>
    <xf numFmtId="4" fontId="5" fillId="22" borderId="32" xfId="0" applyNumberFormat="1" applyFont="1" applyFill="1" applyBorder="1" applyAlignment="1" applyProtection="1">
      <alignment/>
      <protection hidden="1"/>
    </xf>
    <xf numFmtId="4" fontId="3" fillId="11" borderId="16" xfId="0" applyNumberFormat="1" applyFont="1" applyFill="1" applyBorder="1" applyAlignment="1" applyProtection="1">
      <alignment/>
      <protection hidden="1"/>
    </xf>
    <xf numFmtId="4" fontId="13" fillId="22" borderId="18" xfId="0" applyNumberFormat="1" applyFont="1" applyFill="1" applyBorder="1" applyAlignment="1" applyProtection="1">
      <alignment/>
      <protection hidden="1"/>
    </xf>
    <xf numFmtId="4" fontId="12" fillId="29" borderId="16" xfId="0" applyNumberFormat="1" applyFont="1" applyFill="1" applyBorder="1" applyAlignment="1" applyProtection="1">
      <alignment/>
      <protection hidden="1"/>
    </xf>
    <xf numFmtId="0" fontId="37" fillId="0" borderId="0" xfId="0" applyFont="1" applyAlignment="1">
      <alignment/>
    </xf>
    <xf numFmtId="14" fontId="8" fillId="0" borderId="0" xfId="0" applyNumberFormat="1" applyFont="1" applyAlignment="1" applyProtection="1">
      <alignment/>
      <protection hidden="1"/>
    </xf>
    <xf numFmtId="4" fontId="38" fillId="22" borderId="19" xfId="0" applyNumberFormat="1" applyFont="1" applyFill="1" applyBorder="1" applyAlignment="1">
      <alignment/>
    </xf>
    <xf numFmtId="4" fontId="38" fillId="22" borderId="20" xfId="0" applyNumberFormat="1" applyFont="1" applyFill="1" applyBorder="1" applyAlignment="1">
      <alignment/>
    </xf>
    <xf numFmtId="4" fontId="38" fillId="22" borderId="10" xfId="0" applyNumberFormat="1" applyFont="1" applyFill="1" applyBorder="1" applyAlignment="1">
      <alignment/>
    </xf>
    <xf numFmtId="4" fontId="38" fillId="22" borderId="21" xfId="0" applyNumberFormat="1" applyFont="1" applyFill="1" applyBorder="1" applyAlignment="1">
      <alignment/>
    </xf>
    <xf numFmtId="4" fontId="38" fillId="22" borderId="0" xfId="0" applyNumberFormat="1" applyFont="1" applyFill="1" applyBorder="1" applyAlignment="1">
      <alignment/>
    </xf>
    <xf numFmtId="4" fontId="38" fillId="22" borderId="11" xfId="0" applyNumberFormat="1" applyFont="1" applyFill="1" applyBorder="1" applyAlignment="1">
      <alignment/>
    </xf>
    <xf numFmtId="4" fontId="38" fillId="7" borderId="21" xfId="0" applyNumberFormat="1" applyFont="1" applyFill="1" applyBorder="1" applyAlignment="1">
      <alignment/>
    </xf>
    <xf numFmtId="4" fontId="38" fillId="7" borderId="0" xfId="0" applyNumberFormat="1" applyFont="1" applyFill="1" applyBorder="1" applyAlignment="1">
      <alignment/>
    </xf>
    <xf numFmtId="4" fontId="38" fillId="7" borderId="11" xfId="0" applyNumberFormat="1" applyFont="1" applyFill="1" applyBorder="1" applyAlignment="1">
      <alignment/>
    </xf>
    <xf numFmtId="4" fontId="39" fillId="15" borderId="21" xfId="0" applyNumberFormat="1" applyFont="1" applyFill="1" applyBorder="1" applyAlignment="1">
      <alignment/>
    </xf>
    <xf numFmtId="4" fontId="39" fillId="15" borderId="0" xfId="0" applyNumberFormat="1" applyFont="1" applyFill="1" applyBorder="1" applyAlignment="1">
      <alignment/>
    </xf>
    <xf numFmtId="4" fontId="39" fillId="15" borderId="11" xfId="0" applyNumberFormat="1" applyFont="1" applyFill="1" applyBorder="1" applyAlignment="1">
      <alignment/>
    </xf>
    <xf numFmtId="4" fontId="39" fillId="15" borderId="23" xfId="0" applyNumberFormat="1" applyFont="1" applyFill="1" applyBorder="1" applyAlignment="1">
      <alignment/>
    </xf>
    <xf numFmtId="4" fontId="39" fillId="15" borderId="24" xfId="0" applyNumberFormat="1" applyFont="1" applyFill="1" applyBorder="1" applyAlignment="1">
      <alignment/>
    </xf>
    <xf numFmtId="4" fontId="39" fillId="15" borderId="12" xfId="0" applyNumberFormat="1" applyFont="1" applyFill="1" applyBorder="1" applyAlignment="1">
      <alignment/>
    </xf>
    <xf numFmtId="0" fontId="5" fillId="11" borderId="17" xfId="56" applyFont="1" applyFill="1" applyBorder="1" applyProtection="1">
      <alignment/>
      <protection hidden="1"/>
    </xf>
    <xf numFmtId="0" fontId="2" fillId="11" borderId="18" xfId="0" applyFont="1" applyFill="1" applyBorder="1" applyAlignment="1" applyProtection="1">
      <alignment horizontal="left" vertical="justify"/>
      <protection hidden="1"/>
    </xf>
    <xf numFmtId="0" fontId="5" fillId="11" borderId="22" xfId="56" applyFont="1" applyFill="1" applyBorder="1" applyProtection="1">
      <alignment/>
      <protection hidden="1"/>
    </xf>
    <xf numFmtId="0" fontId="5" fillId="22" borderId="10" xfId="56" applyFont="1" applyFill="1" applyBorder="1" applyAlignment="1" applyProtection="1">
      <alignment vertical="center"/>
      <protection hidden="1"/>
    </xf>
    <xf numFmtId="0" fontId="2" fillId="22" borderId="11" xfId="0" applyFont="1" applyFill="1" applyBorder="1" applyAlignment="1" applyProtection="1">
      <alignment/>
      <protection hidden="1"/>
    </xf>
    <xf numFmtId="0" fontId="5" fillId="22" borderId="12" xfId="56" applyFont="1" applyFill="1" applyBorder="1" applyProtection="1">
      <alignment/>
      <protection hidden="1"/>
    </xf>
    <xf numFmtId="10" fontId="8" fillId="27" borderId="19" xfId="0" applyNumberFormat="1" applyFont="1" applyFill="1" applyBorder="1" applyAlignment="1" applyProtection="1">
      <alignment vertical="center"/>
      <protection hidden="1"/>
    </xf>
    <xf numFmtId="10" fontId="8" fillId="27" borderId="20" xfId="0" applyNumberFormat="1" applyFont="1" applyFill="1" applyBorder="1" applyAlignment="1" applyProtection="1">
      <alignment vertical="center"/>
      <protection hidden="1"/>
    </xf>
    <xf numFmtId="10" fontId="8" fillId="27" borderId="10" xfId="0" applyNumberFormat="1" applyFont="1" applyFill="1" applyBorder="1" applyAlignment="1" applyProtection="1">
      <alignment vertical="center"/>
      <protection hidden="1"/>
    </xf>
    <xf numFmtId="10" fontId="8" fillId="27" borderId="21" xfId="0" applyNumberFormat="1" applyFont="1" applyFill="1" applyBorder="1" applyAlignment="1" applyProtection="1">
      <alignment/>
      <protection hidden="1"/>
    </xf>
    <xf numFmtId="10" fontId="8" fillId="27" borderId="0" xfId="0" applyNumberFormat="1" applyFont="1" applyFill="1" applyBorder="1" applyAlignment="1" applyProtection="1">
      <alignment/>
      <protection hidden="1"/>
    </xf>
    <xf numFmtId="10" fontId="8" fillId="27" borderId="11" xfId="0" applyNumberFormat="1" applyFont="1" applyFill="1" applyBorder="1" applyAlignment="1" applyProtection="1">
      <alignment/>
      <protection hidden="1"/>
    </xf>
    <xf numFmtId="10" fontId="8" fillId="27" borderId="23" xfId="0" applyNumberFormat="1" applyFont="1" applyFill="1" applyBorder="1" applyAlignment="1" applyProtection="1">
      <alignment/>
      <protection hidden="1"/>
    </xf>
    <xf numFmtId="10" fontId="8" fillId="27" borderId="24" xfId="0" applyNumberFormat="1" applyFont="1" applyFill="1" applyBorder="1" applyAlignment="1" applyProtection="1">
      <alignment/>
      <protection hidden="1"/>
    </xf>
    <xf numFmtId="10" fontId="8" fillId="27" borderId="12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vertical="top"/>
      <protection hidden="1"/>
    </xf>
    <xf numFmtId="0" fontId="8" fillId="7" borderId="31" xfId="0" applyFont="1" applyFill="1" applyBorder="1" applyAlignment="1" applyProtection="1">
      <alignment horizontal="center"/>
      <protection hidden="1"/>
    </xf>
    <xf numFmtId="49" fontId="8" fillId="7" borderId="32" xfId="0" applyNumberFormat="1" applyFont="1" applyFill="1" applyBorder="1" applyAlignment="1" applyProtection="1">
      <alignment horizontal="center"/>
      <protection hidden="1"/>
    </xf>
    <xf numFmtId="0" fontId="8" fillId="7" borderId="32" xfId="0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 applyProtection="1">
      <alignment horizontal="center"/>
      <protection hidden="1"/>
    </xf>
    <xf numFmtId="0" fontId="8" fillId="7" borderId="36" xfId="0" applyFont="1" applyFill="1" applyBorder="1" applyAlignment="1" applyProtection="1">
      <alignment horizontal="center"/>
      <protection hidden="1"/>
    </xf>
    <xf numFmtId="49" fontId="5" fillId="27" borderId="29" xfId="0" applyNumberFormat="1" applyFont="1" applyFill="1" applyBorder="1" applyAlignment="1" applyProtection="1">
      <alignment/>
      <protection hidden="1"/>
    </xf>
    <xf numFmtId="0" fontId="5" fillId="27" borderId="30" xfId="0" applyFont="1" applyFill="1" applyBorder="1" applyAlignment="1" applyProtection="1">
      <alignment/>
      <protection hidden="1"/>
    </xf>
    <xf numFmtId="49" fontId="5" fillId="27" borderId="33" xfId="0" applyNumberFormat="1" applyFont="1" applyFill="1" applyBorder="1" applyAlignment="1" applyProtection="1">
      <alignment/>
      <protection hidden="1"/>
    </xf>
    <xf numFmtId="0" fontId="5" fillId="27" borderId="34" xfId="0" applyFont="1" applyFill="1" applyBorder="1" applyAlignment="1" applyProtection="1">
      <alignment/>
      <protection hidden="1"/>
    </xf>
    <xf numFmtId="49" fontId="5" fillId="27" borderId="25" xfId="0" applyNumberFormat="1" applyFont="1" applyFill="1" applyBorder="1" applyAlignment="1" applyProtection="1">
      <alignment/>
      <protection hidden="1"/>
    </xf>
    <xf numFmtId="0" fontId="5" fillId="27" borderId="26" xfId="0" applyFont="1" applyFill="1" applyBorder="1" applyAlignment="1" applyProtection="1">
      <alignment wrapText="1"/>
      <protection hidden="1"/>
    </xf>
    <xf numFmtId="0" fontId="5" fillId="27" borderId="26" xfId="0" applyFont="1" applyFill="1" applyBorder="1" applyAlignment="1" applyProtection="1">
      <alignment/>
      <protection hidden="1"/>
    </xf>
    <xf numFmtId="49" fontId="5" fillId="22" borderId="29" xfId="0" applyNumberFormat="1" applyFont="1" applyFill="1" applyBorder="1" applyAlignment="1" applyProtection="1">
      <alignment/>
      <protection hidden="1"/>
    </xf>
    <xf numFmtId="0" fontId="5" fillId="22" borderId="30" xfId="0" applyFont="1" applyFill="1" applyBorder="1" applyAlignment="1" applyProtection="1">
      <alignment/>
      <protection hidden="1"/>
    </xf>
    <xf numFmtId="4" fontId="5" fillId="22" borderId="31" xfId="0" applyNumberFormat="1" applyFont="1" applyFill="1" applyBorder="1" applyAlignment="1" applyProtection="1">
      <alignment/>
      <protection hidden="1"/>
    </xf>
    <xf numFmtId="49" fontId="2" fillId="11" borderId="19" xfId="0" applyNumberFormat="1" applyFont="1" applyFill="1" applyBorder="1" applyAlignment="1" applyProtection="1">
      <alignment/>
      <protection hidden="1"/>
    </xf>
    <xf numFmtId="49" fontId="40" fillId="24" borderId="21" xfId="0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6" fillId="8" borderId="16" xfId="0" applyFont="1" applyFill="1" applyBorder="1" applyAlignment="1" applyProtection="1">
      <alignment horizontal="center"/>
      <protection hidden="1"/>
    </xf>
    <xf numFmtId="4" fontId="5" fillId="27" borderId="31" xfId="0" applyNumberFormat="1" applyFont="1" applyFill="1" applyBorder="1" applyAlignment="1" applyProtection="1">
      <alignment/>
      <protection hidden="1"/>
    </xf>
    <xf numFmtId="4" fontId="5" fillId="27" borderId="35" xfId="0" applyNumberFormat="1" applyFont="1" applyFill="1" applyBorder="1" applyAlignment="1" applyProtection="1">
      <alignment/>
      <protection hidden="1"/>
    </xf>
    <xf numFmtId="4" fontId="5" fillId="27" borderId="32" xfId="0" applyNumberFormat="1" applyFont="1" applyFill="1" applyBorder="1" applyAlignment="1" applyProtection="1">
      <alignment/>
      <protection hidden="1"/>
    </xf>
    <xf numFmtId="4" fontId="5" fillId="27" borderId="36" xfId="0" applyNumberFormat="1" applyFont="1" applyFill="1" applyBorder="1" applyAlignment="1" applyProtection="1">
      <alignment/>
      <protection hidden="1"/>
    </xf>
    <xf numFmtId="4" fontId="6" fillId="27" borderId="32" xfId="0" applyNumberFormat="1" applyFont="1" applyFill="1" applyBorder="1" applyAlignment="1" applyProtection="1">
      <alignment/>
      <protection hidden="1"/>
    </xf>
    <xf numFmtId="4" fontId="5" fillId="27" borderId="18" xfId="0" applyNumberFormat="1" applyFont="1" applyFill="1" applyBorder="1" applyAlignment="1" applyProtection="1">
      <alignment/>
      <protection hidden="1"/>
    </xf>
    <xf numFmtId="4" fontId="38" fillId="22" borderId="19" xfId="0" applyNumberFormat="1" applyFont="1" applyFill="1" applyBorder="1" applyAlignment="1" applyProtection="1">
      <alignment/>
      <protection hidden="1"/>
    </xf>
    <xf numFmtId="4" fontId="38" fillId="22" borderId="20" xfId="0" applyNumberFormat="1" applyFont="1" applyFill="1" applyBorder="1" applyAlignment="1" applyProtection="1">
      <alignment/>
      <protection hidden="1"/>
    </xf>
    <xf numFmtId="4" fontId="38" fillId="22" borderId="10" xfId="0" applyNumberFormat="1" applyFont="1" applyFill="1" applyBorder="1" applyAlignment="1" applyProtection="1">
      <alignment/>
      <protection hidden="1"/>
    </xf>
    <xf numFmtId="4" fontId="38" fillId="22" borderId="21" xfId="0" applyNumberFormat="1" applyFont="1" applyFill="1" applyBorder="1" applyAlignment="1" applyProtection="1">
      <alignment/>
      <protection hidden="1"/>
    </xf>
    <xf numFmtId="4" fontId="38" fillId="22" borderId="0" xfId="0" applyNumberFormat="1" applyFont="1" applyFill="1" applyBorder="1" applyAlignment="1" applyProtection="1">
      <alignment/>
      <protection hidden="1"/>
    </xf>
    <xf numFmtId="4" fontId="38" fillId="22" borderId="11" xfId="0" applyNumberFormat="1" applyFont="1" applyFill="1" applyBorder="1" applyAlignment="1" applyProtection="1">
      <alignment/>
      <protection hidden="1"/>
    </xf>
    <xf numFmtId="4" fontId="38" fillId="7" borderId="21" xfId="0" applyNumberFormat="1" applyFont="1" applyFill="1" applyBorder="1" applyAlignment="1" applyProtection="1">
      <alignment/>
      <protection hidden="1"/>
    </xf>
    <xf numFmtId="4" fontId="38" fillId="7" borderId="0" xfId="0" applyNumberFormat="1" applyFont="1" applyFill="1" applyBorder="1" applyAlignment="1" applyProtection="1">
      <alignment/>
      <protection hidden="1"/>
    </xf>
    <xf numFmtId="4" fontId="38" fillId="7" borderId="11" xfId="0" applyNumberFormat="1" applyFont="1" applyFill="1" applyBorder="1" applyAlignment="1" applyProtection="1">
      <alignment/>
      <protection hidden="1"/>
    </xf>
    <xf numFmtId="4" fontId="39" fillId="15" borderId="21" xfId="0" applyNumberFormat="1" applyFont="1" applyFill="1" applyBorder="1" applyAlignment="1" applyProtection="1">
      <alignment/>
      <protection hidden="1"/>
    </xf>
    <xf numFmtId="4" fontId="39" fillId="15" borderId="0" xfId="0" applyNumberFormat="1" applyFont="1" applyFill="1" applyBorder="1" applyAlignment="1" applyProtection="1">
      <alignment/>
      <protection hidden="1"/>
    </xf>
    <xf numFmtId="4" fontId="39" fillId="15" borderId="11" xfId="0" applyNumberFormat="1" applyFont="1" applyFill="1" applyBorder="1" applyAlignment="1" applyProtection="1">
      <alignment/>
      <protection hidden="1"/>
    </xf>
    <xf numFmtId="4" fontId="39" fillId="15" borderId="23" xfId="0" applyNumberFormat="1" applyFont="1" applyFill="1" applyBorder="1" applyAlignment="1" applyProtection="1">
      <alignment/>
      <protection hidden="1"/>
    </xf>
    <xf numFmtId="4" fontId="39" fillId="15" borderId="24" xfId="0" applyNumberFormat="1" applyFont="1" applyFill="1" applyBorder="1" applyAlignment="1" applyProtection="1">
      <alignment/>
      <protection hidden="1"/>
    </xf>
    <xf numFmtId="4" fontId="39" fillId="15" borderId="12" xfId="0" applyNumberFormat="1" applyFont="1" applyFill="1" applyBorder="1" applyAlignment="1" applyProtection="1">
      <alignment/>
      <protection hidden="1"/>
    </xf>
    <xf numFmtId="0" fontId="2" fillId="11" borderId="19" xfId="0" applyFont="1" applyFill="1" applyBorder="1" applyAlignment="1" applyProtection="1">
      <alignment/>
      <protection hidden="1"/>
    </xf>
    <xf numFmtId="0" fontId="13" fillId="22" borderId="29" xfId="0" applyFont="1" applyFill="1" applyBorder="1" applyAlignment="1" applyProtection="1">
      <alignment/>
      <protection hidden="1"/>
    </xf>
    <xf numFmtId="0" fontId="13" fillId="22" borderId="30" xfId="0" applyFont="1" applyFill="1" applyBorder="1" applyAlignment="1" applyProtection="1">
      <alignment/>
      <protection hidden="1"/>
    </xf>
    <xf numFmtId="4" fontId="13" fillId="22" borderId="31" xfId="0" applyNumberFormat="1" applyFont="1" applyFill="1" applyBorder="1" applyAlignment="1" applyProtection="1">
      <alignment/>
      <protection hidden="1"/>
    </xf>
    <xf numFmtId="0" fontId="2" fillId="27" borderId="25" xfId="0" applyFont="1" applyFill="1" applyBorder="1" applyAlignment="1" applyProtection="1">
      <alignment/>
      <protection hidden="1"/>
    </xf>
    <xf numFmtId="0" fontId="2" fillId="27" borderId="26" xfId="0" applyFont="1" applyFill="1" applyBorder="1" applyAlignment="1" applyProtection="1">
      <alignment/>
      <protection hidden="1"/>
    </xf>
    <xf numFmtId="4" fontId="2" fillId="27" borderId="32" xfId="0" applyNumberFormat="1" applyFont="1" applyFill="1" applyBorder="1" applyAlignment="1" applyProtection="1">
      <alignment/>
      <protection locked="0"/>
    </xf>
    <xf numFmtId="0" fontId="2" fillId="27" borderId="33" xfId="0" applyFont="1" applyFill="1" applyBorder="1" applyAlignment="1" applyProtection="1">
      <alignment/>
      <protection hidden="1"/>
    </xf>
    <xf numFmtId="0" fontId="2" fillId="27" borderId="34" xfId="0" applyFont="1" applyFill="1" applyBorder="1" applyAlignment="1" applyProtection="1">
      <alignment/>
      <protection hidden="1"/>
    </xf>
    <xf numFmtId="4" fontId="2" fillId="27" borderId="35" xfId="0" applyNumberFormat="1" applyFont="1" applyFill="1" applyBorder="1" applyAlignment="1" applyProtection="1">
      <alignment/>
      <protection locked="0"/>
    </xf>
    <xf numFmtId="0" fontId="2" fillId="27" borderId="29" xfId="0" applyFont="1" applyFill="1" applyBorder="1" applyAlignment="1" applyProtection="1">
      <alignment/>
      <protection hidden="1"/>
    </xf>
    <xf numFmtId="0" fontId="2" fillId="27" borderId="30" xfId="0" applyFont="1" applyFill="1" applyBorder="1" applyAlignment="1" applyProtection="1">
      <alignment/>
      <protection hidden="1"/>
    </xf>
    <xf numFmtId="4" fontId="2" fillId="27" borderId="31" xfId="0" applyNumberFormat="1" applyFont="1" applyFill="1" applyBorder="1" applyAlignment="1" applyProtection="1">
      <alignment/>
      <protection locked="0"/>
    </xf>
    <xf numFmtId="0" fontId="3" fillId="7" borderId="29" xfId="0" applyFont="1" applyFill="1" applyBorder="1" applyAlignment="1" applyProtection="1">
      <alignment/>
      <protection hidden="1"/>
    </xf>
    <xf numFmtId="0" fontId="3" fillId="7" borderId="30" xfId="0" applyFont="1" applyFill="1" applyBorder="1" applyAlignment="1" applyProtection="1">
      <alignment/>
      <protection hidden="1"/>
    </xf>
    <xf numFmtId="4" fontId="3" fillId="7" borderId="31" xfId="0" applyNumberFormat="1" applyFont="1" applyFill="1" applyBorder="1" applyAlignment="1" applyProtection="1">
      <alignment/>
      <protection hidden="1"/>
    </xf>
    <xf numFmtId="0" fontId="40" fillId="24" borderId="23" xfId="0" applyFont="1" applyFill="1" applyBorder="1" applyAlignment="1" applyProtection="1">
      <alignment/>
      <protection hidden="1"/>
    </xf>
    <xf numFmtId="49" fontId="8" fillId="22" borderId="29" xfId="0" applyNumberFormat="1" applyFont="1" applyFill="1" applyBorder="1" applyAlignment="1" applyProtection="1">
      <alignment/>
      <protection hidden="1"/>
    </xf>
    <xf numFmtId="0" fontId="8" fillId="22" borderId="30" xfId="0" applyFont="1" applyFill="1" applyBorder="1" applyAlignment="1" applyProtection="1">
      <alignment/>
      <protection hidden="1"/>
    </xf>
    <xf numFmtId="0" fontId="8" fillId="22" borderId="37" xfId="0" applyFont="1" applyFill="1" applyBorder="1" applyAlignment="1" applyProtection="1">
      <alignment/>
      <protection hidden="1"/>
    </xf>
    <xf numFmtId="4" fontId="8" fillId="22" borderId="37" xfId="0" applyNumberFormat="1" applyFont="1" applyFill="1" applyBorder="1" applyAlignment="1" applyProtection="1">
      <alignment/>
      <protection hidden="1"/>
    </xf>
    <xf numFmtId="49" fontId="8" fillId="22" borderId="25" xfId="0" applyNumberFormat="1" applyFont="1" applyFill="1" applyBorder="1" applyAlignment="1" applyProtection="1">
      <alignment/>
      <protection hidden="1"/>
    </xf>
    <xf numFmtId="0" fontId="8" fillId="22" borderId="26" xfId="0" applyFont="1" applyFill="1" applyBorder="1" applyAlignment="1" applyProtection="1">
      <alignment/>
      <protection hidden="1"/>
    </xf>
    <xf numFmtId="0" fontId="8" fillId="22" borderId="38" xfId="0" applyFont="1" applyFill="1" applyBorder="1" applyAlignment="1" applyProtection="1">
      <alignment/>
      <protection hidden="1"/>
    </xf>
    <xf numFmtId="4" fontId="8" fillId="22" borderId="38" xfId="0" applyNumberFormat="1" applyFont="1" applyFill="1" applyBorder="1" applyAlignment="1" applyProtection="1">
      <alignment/>
      <protection hidden="1"/>
    </xf>
    <xf numFmtId="49" fontId="8" fillId="22" borderId="33" xfId="0" applyNumberFormat="1" applyFont="1" applyFill="1" applyBorder="1" applyAlignment="1" applyProtection="1">
      <alignment/>
      <protection hidden="1"/>
    </xf>
    <xf numFmtId="0" fontId="8" fillId="22" borderId="34" xfId="0" applyFont="1" applyFill="1" applyBorder="1" applyAlignment="1" applyProtection="1">
      <alignment/>
      <protection hidden="1"/>
    </xf>
    <xf numFmtId="0" fontId="8" fillId="22" borderId="39" xfId="0" applyFont="1" applyFill="1" applyBorder="1" applyAlignment="1" applyProtection="1">
      <alignment/>
      <protection hidden="1"/>
    </xf>
    <xf numFmtId="4" fontId="8" fillId="22" borderId="39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3" fontId="8" fillId="22" borderId="37" xfId="0" applyNumberFormat="1" applyFont="1" applyFill="1" applyBorder="1" applyAlignment="1" applyProtection="1">
      <alignment/>
      <protection hidden="1"/>
    </xf>
    <xf numFmtId="3" fontId="8" fillId="22" borderId="39" xfId="0" applyNumberFormat="1" applyFont="1" applyFill="1" applyBorder="1" applyAlignment="1" applyProtection="1">
      <alignment/>
      <protection hidden="1"/>
    </xf>
    <xf numFmtId="3" fontId="8" fillId="22" borderId="40" xfId="0" applyNumberFormat="1" applyFont="1" applyFill="1" applyBorder="1" applyAlignment="1" applyProtection="1">
      <alignment/>
      <protection hidden="1"/>
    </xf>
    <xf numFmtId="3" fontId="8" fillId="22" borderId="38" xfId="0" applyNumberFormat="1" applyFont="1" applyFill="1" applyBorder="1" applyAlignment="1" applyProtection="1">
      <alignment/>
      <protection hidden="1"/>
    </xf>
    <xf numFmtId="3" fontId="5" fillId="27" borderId="31" xfId="0" applyNumberFormat="1" applyFont="1" applyFill="1" applyBorder="1" applyAlignment="1" applyProtection="1">
      <alignment/>
      <protection locked="0"/>
    </xf>
    <xf numFmtId="3" fontId="5" fillId="27" borderId="35" xfId="0" applyNumberFormat="1" applyFont="1" applyFill="1" applyBorder="1" applyAlignment="1" applyProtection="1">
      <alignment/>
      <protection locked="0"/>
    </xf>
    <xf numFmtId="3" fontId="6" fillId="22" borderId="16" xfId="0" applyNumberFormat="1" applyFont="1" applyFill="1" applyBorder="1" applyAlignment="1" applyProtection="1">
      <alignment/>
      <protection hidden="1"/>
    </xf>
    <xf numFmtId="3" fontId="6" fillId="7" borderId="16" xfId="0" applyNumberFormat="1" applyFont="1" applyFill="1" applyBorder="1" applyAlignment="1" applyProtection="1">
      <alignment/>
      <protection hidden="1"/>
    </xf>
    <xf numFmtId="3" fontId="5" fillId="27" borderId="32" xfId="0" applyNumberFormat="1" applyFont="1" applyFill="1" applyBorder="1" applyAlignment="1" applyProtection="1">
      <alignment/>
      <protection locked="0"/>
    </xf>
    <xf numFmtId="3" fontId="6" fillId="7" borderId="18" xfId="0" applyNumberFormat="1" applyFont="1" applyFill="1" applyBorder="1" applyAlignment="1" applyProtection="1">
      <alignment/>
      <protection hidden="1"/>
    </xf>
    <xf numFmtId="3" fontId="5" fillId="27" borderId="36" xfId="0" applyNumberFormat="1" applyFont="1" applyFill="1" applyBorder="1" applyAlignment="1" applyProtection="1">
      <alignment/>
      <protection locked="0"/>
    </xf>
    <xf numFmtId="3" fontId="6" fillId="27" borderId="32" xfId="0" applyNumberFormat="1" applyFont="1" applyFill="1" applyBorder="1" applyAlignment="1" applyProtection="1">
      <alignment/>
      <protection locked="0"/>
    </xf>
    <xf numFmtId="3" fontId="6" fillId="11" borderId="16" xfId="0" applyNumberFormat="1" applyFont="1" applyFill="1" applyBorder="1" applyAlignment="1" applyProtection="1">
      <alignment/>
      <protection hidden="1"/>
    </xf>
    <xf numFmtId="3" fontId="5" fillId="22" borderId="31" xfId="0" applyNumberFormat="1" applyFont="1" applyFill="1" applyBorder="1" applyAlignment="1" applyProtection="1">
      <alignment/>
      <protection hidden="1"/>
    </xf>
    <xf numFmtId="3" fontId="6" fillId="11" borderId="22" xfId="0" applyNumberFormat="1" applyFont="1" applyFill="1" applyBorder="1" applyAlignment="1" applyProtection="1">
      <alignment/>
      <protection hidden="1"/>
    </xf>
    <xf numFmtId="3" fontId="6" fillId="11" borderId="16" xfId="0" applyNumberFormat="1" applyFont="1" applyFill="1" applyBorder="1" applyAlignment="1" applyProtection="1">
      <alignment/>
      <protection hidden="1"/>
    </xf>
    <xf numFmtId="3" fontId="5" fillId="22" borderId="32" xfId="0" applyNumberFormat="1" applyFont="1" applyFill="1" applyBorder="1" applyAlignment="1" applyProtection="1">
      <alignment/>
      <protection hidden="1"/>
    </xf>
    <xf numFmtId="3" fontId="6" fillId="11" borderId="22" xfId="0" applyNumberFormat="1" applyFont="1" applyFill="1" applyBorder="1" applyAlignment="1" applyProtection="1">
      <alignment/>
      <protection hidden="1"/>
    </xf>
    <xf numFmtId="3" fontId="5" fillId="27" borderId="18" xfId="0" applyNumberFormat="1" applyFont="1" applyFill="1" applyBorder="1" applyAlignment="1" applyProtection="1">
      <alignment/>
      <protection locked="0"/>
    </xf>
    <xf numFmtId="3" fontId="6" fillId="28" borderId="16" xfId="0" applyNumberFormat="1" applyFont="1" applyFill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38" fillId="22" borderId="10" xfId="0" applyNumberFormat="1" applyFont="1" applyFill="1" applyBorder="1" applyAlignment="1" applyProtection="1">
      <alignment/>
      <protection hidden="1"/>
    </xf>
    <xf numFmtId="3" fontId="38" fillId="22" borderId="11" xfId="0" applyNumberFormat="1" applyFont="1" applyFill="1" applyBorder="1" applyAlignment="1" applyProtection="1">
      <alignment/>
      <protection hidden="1"/>
    </xf>
    <xf numFmtId="3" fontId="38" fillId="7" borderId="11" xfId="0" applyNumberFormat="1" applyFont="1" applyFill="1" applyBorder="1" applyAlignment="1" applyProtection="1">
      <alignment/>
      <protection hidden="1"/>
    </xf>
    <xf numFmtId="3" fontId="39" fillId="15" borderId="11" xfId="0" applyNumberFormat="1" applyFont="1" applyFill="1" applyBorder="1" applyAlignment="1" applyProtection="1">
      <alignment/>
      <protection hidden="1"/>
    </xf>
    <xf numFmtId="3" fontId="39" fillId="15" borderId="12" xfId="0" applyNumberFormat="1" applyFont="1" applyFill="1" applyBorder="1" applyAlignment="1" applyProtection="1">
      <alignment/>
      <protection hidden="1"/>
    </xf>
    <xf numFmtId="3" fontId="3" fillId="27" borderId="18" xfId="0" applyNumberFormat="1" applyFont="1" applyFill="1" applyBorder="1" applyAlignment="1" applyProtection="1">
      <alignment/>
      <protection locked="0"/>
    </xf>
    <xf numFmtId="3" fontId="3" fillId="11" borderId="16" xfId="0" applyNumberFormat="1" applyFont="1" applyFill="1" applyBorder="1" applyAlignment="1" applyProtection="1">
      <alignment/>
      <protection hidden="1"/>
    </xf>
    <xf numFmtId="3" fontId="13" fillId="22" borderId="31" xfId="0" applyNumberFormat="1" applyFont="1" applyFill="1" applyBorder="1" applyAlignment="1" applyProtection="1">
      <alignment/>
      <protection hidden="1"/>
    </xf>
    <xf numFmtId="3" fontId="2" fillId="27" borderId="32" xfId="0" applyNumberFormat="1" applyFont="1" applyFill="1" applyBorder="1" applyAlignment="1" applyProtection="1">
      <alignment/>
      <protection locked="0"/>
    </xf>
    <xf numFmtId="3" fontId="2" fillId="27" borderId="35" xfId="0" applyNumberFormat="1" applyFont="1" applyFill="1" applyBorder="1" applyAlignment="1" applyProtection="1">
      <alignment/>
      <protection locked="0"/>
    </xf>
    <xf numFmtId="3" fontId="2" fillId="27" borderId="31" xfId="0" applyNumberFormat="1" applyFont="1" applyFill="1" applyBorder="1" applyAlignment="1" applyProtection="1">
      <alignment/>
      <protection locked="0"/>
    </xf>
    <xf numFmtId="3" fontId="12" fillId="29" borderId="16" xfId="0" applyNumberFormat="1" applyFont="1" applyFill="1" applyBorder="1" applyAlignment="1" applyProtection="1">
      <alignment/>
      <protection hidden="1"/>
    </xf>
    <xf numFmtId="3" fontId="3" fillId="7" borderId="31" xfId="0" applyNumberFormat="1" applyFont="1" applyFill="1" applyBorder="1" applyAlignment="1" applyProtection="1">
      <alignment/>
      <protection hidden="1"/>
    </xf>
    <xf numFmtId="3" fontId="13" fillId="22" borderId="18" xfId="0" applyNumberFormat="1" applyFont="1" applyFill="1" applyBorder="1" applyAlignment="1" applyProtection="1">
      <alignment/>
      <protection hidden="1"/>
    </xf>
    <xf numFmtId="3" fontId="8" fillId="22" borderId="37" xfId="0" applyNumberFormat="1" applyFont="1" applyFill="1" applyBorder="1" applyAlignment="1" applyProtection="1">
      <alignment/>
      <protection hidden="1"/>
    </xf>
    <xf numFmtId="3" fontId="8" fillId="22" borderId="38" xfId="0" applyNumberFormat="1" applyFont="1" applyFill="1" applyBorder="1" applyAlignment="1" applyProtection="1">
      <alignment/>
      <protection hidden="1"/>
    </xf>
    <xf numFmtId="3" fontId="8" fillId="22" borderId="39" xfId="0" applyNumberFormat="1" applyFont="1" applyFill="1" applyBorder="1" applyAlignment="1" applyProtection="1">
      <alignment/>
      <protection hidden="1"/>
    </xf>
    <xf numFmtId="1" fontId="8" fillId="27" borderId="31" xfId="0" applyNumberFormat="1" applyFont="1" applyFill="1" applyBorder="1" applyAlignment="1" applyProtection="1">
      <alignment/>
      <protection locked="0"/>
    </xf>
    <xf numFmtId="1" fontId="8" fillId="22" borderId="31" xfId="0" applyNumberFormat="1" applyFont="1" applyFill="1" applyBorder="1" applyAlignment="1" applyProtection="1">
      <alignment/>
      <protection hidden="1"/>
    </xf>
    <xf numFmtId="1" fontId="8" fillId="22" borderId="32" xfId="0" applyNumberFormat="1" applyFont="1" applyFill="1" applyBorder="1" applyAlignment="1" applyProtection="1">
      <alignment/>
      <protection locked="0"/>
    </xf>
    <xf numFmtId="1" fontId="8" fillId="22" borderId="32" xfId="0" applyNumberFormat="1" applyFont="1" applyFill="1" applyBorder="1" applyAlignment="1" applyProtection="1">
      <alignment/>
      <protection hidden="1"/>
    </xf>
    <xf numFmtId="1" fontId="8" fillId="22" borderId="35" xfId="0" applyNumberFormat="1" applyFont="1" applyFill="1" applyBorder="1" applyAlignment="1" applyProtection="1">
      <alignment/>
      <protection locked="0"/>
    </xf>
    <xf numFmtId="1" fontId="8" fillId="22" borderId="35" xfId="0" applyNumberFormat="1" applyFont="1" applyFill="1" applyBorder="1" applyAlignment="1" applyProtection="1">
      <alignment/>
      <protection hidden="1"/>
    </xf>
    <xf numFmtId="1" fontId="8" fillId="7" borderId="16" xfId="0" applyNumberFormat="1" applyFont="1" applyFill="1" applyBorder="1" applyAlignment="1" applyProtection="1">
      <alignment/>
      <protection hidden="1"/>
    </xf>
    <xf numFmtId="1" fontId="8" fillId="7" borderId="16" xfId="0" applyNumberFormat="1" applyFont="1" applyFill="1" applyBorder="1" applyAlignment="1" applyProtection="1">
      <alignment horizontal="center"/>
      <protection hidden="1"/>
    </xf>
    <xf numFmtId="1" fontId="8" fillId="22" borderId="16" xfId="0" applyNumberFormat="1" applyFont="1" applyFill="1" applyBorder="1" applyAlignment="1" applyProtection="1">
      <alignment/>
      <protection locked="0"/>
    </xf>
    <xf numFmtId="1" fontId="8" fillId="22" borderId="16" xfId="0" applyNumberFormat="1" applyFont="1" applyFill="1" applyBorder="1" applyAlignment="1" applyProtection="1">
      <alignment horizontal="center"/>
      <protection hidden="1"/>
    </xf>
    <xf numFmtId="1" fontId="9" fillId="7" borderId="16" xfId="0" applyNumberFormat="1" applyFont="1" applyFill="1" applyBorder="1" applyAlignment="1" applyProtection="1">
      <alignment/>
      <protection hidden="1"/>
    </xf>
    <xf numFmtId="1" fontId="9" fillId="7" borderId="16" xfId="0" applyNumberFormat="1" applyFont="1" applyFill="1" applyBorder="1" applyAlignment="1" applyProtection="1">
      <alignment horizontal="center"/>
      <protection hidden="1"/>
    </xf>
    <xf numFmtId="1" fontId="8" fillId="22" borderId="16" xfId="0" applyNumberFormat="1" applyFont="1" applyFill="1" applyBorder="1" applyAlignment="1" applyProtection="1">
      <alignment/>
      <protection hidden="1"/>
    </xf>
    <xf numFmtId="9" fontId="8" fillId="24" borderId="16" xfId="0" applyNumberFormat="1" applyFont="1" applyFill="1" applyBorder="1" applyAlignment="1" applyProtection="1">
      <alignment horizontal="center"/>
      <protection hidden="1"/>
    </xf>
    <xf numFmtId="0" fontId="0" fillId="11" borderId="13" xfId="0" applyFill="1" applyBorder="1" applyAlignment="1">
      <alignment/>
    </xf>
    <xf numFmtId="0" fontId="0" fillId="11" borderId="15" xfId="0" applyFill="1" applyBorder="1" applyAlignment="1">
      <alignment/>
    </xf>
    <xf numFmtId="3" fontId="5" fillId="27" borderId="31" xfId="0" applyNumberFormat="1" applyFont="1" applyFill="1" applyBorder="1" applyAlignment="1" applyProtection="1">
      <alignment/>
      <protection hidden="1"/>
    </xf>
    <xf numFmtId="3" fontId="5" fillId="27" borderId="35" xfId="0" applyNumberFormat="1" applyFont="1" applyFill="1" applyBorder="1" applyAlignment="1" applyProtection="1">
      <alignment/>
      <protection hidden="1"/>
    </xf>
    <xf numFmtId="3" fontId="5" fillId="27" borderId="32" xfId="0" applyNumberFormat="1" applyFont="1" applyFill="1" applyBorder="1" applyAlignment="1" applyProtection="1">
      <alignment/>
      <protection hidden="1"/>
    </xf>
    <xf numFmtId="3" fontId="5" fillId="27" borderId="36" xfId="0" applyNumberFormat="1" applyFont="1" applyFill="1" applyBorder="1" applyAlignment="1" applyProtection="1">
      <alignment/>
      <protection hidden="1"/>
    </xf>
    <xf numFmtId="3" fontId="6" fillId="27" borderId="32" xfId="0" applyNumberFormat="1" applyFont="1" applyFill="1" applyBorder="1" applyAlignment="1" applyProtection="1">
      <alignment/>
      <protection hidden="1"/>
    </xf>
    <xf numFmtId="3" fontId="5" fillId="7" borderId="32" xfId="0" applyNumberFormat="1" applyFont="1" applyFill="1" applyBorder="1" applyAlignment="1" applyProtection="1">
      <alignment/>
      <protection hidden="1"/>
    </xf>
    <xf numFmtId="3" fontId="5" fillId="27" borderId="18" xfId="0" applyNumberFormat="1" applyFont="1" applyFill="1" applyBorder="1" applyAlignment="1" applyProtection="1">
      <alignment/>
      <protection hidden="1"/>
    </xf>
    <xf numFmtId="0" fontId="0" fillId="11" borderId="13" xfId="0" applyFill="1" applyBorder="1" applyAlignment="1">
      <alignment wrapText="1"/>
    </xf>
    <xf numFmtId="0" fontId="0" fillId="11" borderId="15" xfId="0" applyFill="1" applyBorder="1" applyAlignment="1">
      <alignment wrapText="1"/>
    </xf>
    <xf numFmtId="3" fontId="5" fillId="7" borderId="32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4" fillId="25" borderId="0" xfId="0" applyFont="1" applyFill="1" applyBorder="1" applyAlignment="1" applyProtection="1">
      <alignment horizontal="center"/>
      <protection hidden="1"/>
    </xf>
    <xf numFmtId="0" fontId="7" fillId="25" borderId="0" xfId="0" applyFont="1" applyFill="1" applyBorder="1" applyAlignment="1" applyProtection="1">
      <alignment horizontal="center"/>
      <protection hidden="1"/>
    </xf>
    <xf numFmtId="4" fontId="12" fillId="29" borderId="15" xfId="0" applyNumberFormat="1" applyFont="1" applyFill="1" applyBorder="1" applyAlignment="1" applyProtection="1">
      <alignment/>
      <protection hidden="1"/>
    </xf>
    <xf numFmtId="0" fontId="12" fillId="29" borderId="15" xfId="0" applyFont="1" applyFill="1" applyBorder="1" applyAlignment="1" applyProtection="1">
      <alignment/>
      <protection hidden="1"/>
    </xf>
    <xf numFmtId="0" fontId="4" fillId="25" borderId="21" xfId="0" applyFont="1" applyFill="1" applyBorder="1" applyAlignment="1" applyProtection="1">
      <alignment horizontal="center"/>
      <protection hidden="1"/>
    </xf>
    <xf numFmtId="0" fontId="4" fillId="25" borderId="11" xfId="0" applyFont="1" applyFill="1" applyBorder="1" applyAlignment="1" applyProtection="1">
      <alignment horizontal="center"/>
      <protection hidden="1"/>
    </xf>
    <xf numFmtId="0" fontId="7" fillId="25" borderId="12" xfId="0" applyFont="1" applyFill="1" applyBorder="1" applyAlignment="1" applyProtection="1">
      <alignment horizontal="center"/>
      <protection hidden="1"/>
    </xf>
    <xf numFmtId="0" fontId="7" fillId="25" borderId="22" xfId="0" applyFont="1" applyFill="1" applyBorder="1" applyAlignment="1" applyProtection="1">
      <alignment horizontal="center"/>
      <protection hidden="1"/>
    </xf>
    <xf numFmtId="0" fontId="40" fillId="24" borderId="21" xfId="0" applyFont="1" applyFill="1" applyBorder="1" applyAlignment="1" applyProtection="1">
      <alignment/>
      <protection hidden="1"/>
    </xf>
    <xf numFmtId="0" fontId="7" fillId="25" borderId="11" xfId="0" applyFont="1" applyFill="1" applyBorder="1" applyAlignment="1" applyProtection="1">
      <alignment horizontal="center"/>
      <protection hidden="1"/>
    </xf>
    <xf numFmtId="3" fontId="12" fillId="29" borderId="24" xfId="0" applyNumberFormat="1" applyFont="1" applyFill="1" applyBorder="1" applyAlignment="1" applyProtection="1">
      <alignment/>
      <protection hidden="1"/>
    </xf>
    <xf numFmtId="3" fontId="12" fillId="29" borderId="12" xfId="0" applyNumberFormat="1" applyFont="1" applyFill="1" applyBorder="1" applyAlignment="1" applyProtection="1">
      <alignment/>
      <protection hidden="1"/>
    </xf>
    <xf numFmtId="0" fontId="60" fillId="0" borderId="0" xfId="56" applyFont="1" applyFill="1" applyBorder="1" applyProtection="1">
      <alignment/>
      <protection hidden="1"/>
    </xf>
    <xf numFmtId="10" fontId="8" fillId="22" borderId="10" xfId="0" applyNumberFormat="1" applyFont="1" applyFill="1" applyBorder="1" applyAlignment="1" applyProtection="1">
      <alignment/>
      <protection hidden="1"/>
    </xf>
    <xf numFmtId="10" fontId="8" fillId="22" borderId="11" xfId="0" applyNumberFormat="1" applyFont="1" applyFill="1" applyBorder="1" applyAlignment="1" applyProtection="1">
      <alignment/>
      <protection hidden="1"/>
    </xf>
    <xf numFmtId="10" fontId="8" fillId="22" borderId="12" xfId="0" applyNumberFormat="1" applyFont="1" applyFill="1" applyBorder="1" applyAlignment="1" applyProtection="1">
      <alignment/>
      <protection hidden="1"/>
    </xf>
    <xf numFmtId="49" fontId="0" fillId="30" borderId="21" xfId="0" applyNumberFormat="1" applyFill="1" applyBorder="1" applyAlignment="1" applyProtection="1">
      <alignment horizontal="left"/>
      <protection locked="0"/>
    </xf>
    <xf numFmtId="0" fontId="0" fillId="30" borderId="0" xfId="0" applyFill="1" applyBorder="1" applyAlignment="1" applyProtection="1">
      <alignment/>
      <protection locked="0"/>
    </xf>
    <xf numFmtId="0" fontId="0" fillId="30" borderId="11" xfId="0" applyFill="1" applyBorder="1" applyAlignment="1" applyProtection="1">
      <alignment/>
      <protection locked="0"/>
    </xf>
    <xf numFmtId="49" fontId="0" fillId="30" borderId="23" xfId="0" applyNumberFormat="1" applyFill="1" applyBorder="1" applyAlignment="1" applyProtection="1">
      <alignment horizontal="left"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12" xfId="0" applyFill="1" applyBorder="1" applyAlignment="1" applyProtection="1">
      <alignment/>
      <protection locked="0"/>
    </xf>
    <xf numFmtId="49" fontId="0" fillId="27" borderId="19" xfId="0" applyNumberFormat="1" applyFont="1" applyFill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49" fontId="0" fillId="27" borderId="21" xfId="0" applyNumberFormat="1" applyFill="1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27" borderId="21" xfId="0" applyNumberFormat="1" applyFill="1" applyBorder="1" applyAlignment="1" applyProtection="1">
      <alignment horizontal="left" vertical="justify" wrapText="1"/>
      <protection locked="0"/>
    </xf>
    <xf numFmtId="0" fontId="6" fillId="11" borderId="13" xfId="0" applyFont="1" applyFill="1" applyBorder="1" applyAlignment="1" applyProtection="1">
      <alignment wrapText="1"/>
      <protection hidden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Lis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47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2.25390625" style="2" customWidth="1"/>
    <col min="2" max="2" width="21.75390625" style="2" customWidth="1"/>
    <col min="3" max="3" width="27.25390625" style="2" customWidth="1"/>
    <col min="4" max="4" width="13.125" style="2" customWidth="1"/>
    <col min="5" max="5" width="9.125" style="2" customWidth="1"/>
    <col min="6" max="6" width="11.00390625" style="2" bestFit="1" customWidth="1"/>
    <col min="7" max="7" width="2.875" style="2" customWidth="1"/>
    <col min="8" max="8" width="2.625" style="2" customWidth="1"/>
    <col min="9" max="16384" width="9.125" style="2" customWidth="1"/>
  </cols>
  <sheetData>
    <row r="1" spans="1:5" ht="12.75">
      <c r="A1" s="1"/>
      <c r="B1" s="250" t="s">
        <v>446</v>
      </c>
      <c r="D1" s="3"/>
      <c r="E1" s="3"/>
    </row>
    <row r="2" spans="1:6" ht="12.75">
      <c r="A2" s="1"/>
      <c r="B2" s="249" t="s">
        <v>454</v>
      </c>
      <c r="C2" s="3"/>
      <c r="E2" s="3"/>
      <c r="F2" s="268"/>
    </row>
    <row r="3" spans="1:7" ht="27.75" customHeight="1">
      <c r="A3" s="1"/>
      <c r="B3" s="248" t="s">
        <v>247</v>
      </c>
      <c r="C3" s="410"/>
      <c r="D3" s="411"/>
      <c r="E3" s="411"/>
      <c r="F3" s="411"/>
      <c r="G3" s="412"/>
    </row>
    <row r="4" spans="1:7" ht="12.75" customHeight="1">
      <c r="A4" s="1"/>
      <c r="B4" s="4" t="s">
        <v>248</v>
      </c>
      <c r="C4" s="404" t="s">
        <v>455</v>
      </c>
      <c r="D4" s="405"/>
      <c r="E4" s="405"/>
      <c r="F4" s="405"/>
      <c r="G4" s="406"/>
    </row>
    <row r="5" spans="2:7" ht="12.75" customHeight="1">
      <c r="B5" s="4" t="s">
        <v>249</v>
      </c>
      <c r="C5" s="413"/>
      <c r="D5" s="414"/>
      <c r="E5" s="414"/>
      <c r="F5" s="414"/>
      <c r="G5" s="415"/>
    </row>
    <row r="6" spans="2:7" ht="12.75" customHeight="1">
      <c r="B6" s="4" t="s">
        <v>250</v>
      </c>
      <c r="C6" s="416"/>
      <c r="D6" s="414"/>
      <c r="E6" s="414"/>
      <c r="F6" s="414"/>
      <c r="G6" s="415"/>
    </row>
    <row r="7" spans="2:7" ht="12.75" customHeight="1">
      <c r="B7" s="4" t="s">
        <v>251</v>
      </c>
      <c r="C7" s="404" t="s">
        <v>455</v>
      </c>
      <c r="D7" s="405"/>
      <c r="E7" s="405"/>
      <c r="F7" s="405"/>
      <c r="G7" s="406"/>
    </row>
    <row r="8" spans="2:7" ht="12.75" customHeight="1">
      <c r="B8" s="4" t="s">
        <v>252</v>
      </c>
      <c r="C8" s="407" t="s">
        <v>455</v>
      </c>
      <c r="D8" s="408"/>
      <c r="E8" s="408"/>
      <c r="F8" s="408"/>
      <c r="G8" s="409"/>
    </row>
    <row r="9" ht="12.75" customHeight="1">
      <c r="B9" s="4"/>
    </row>
    <row r="10" spans="2:9" ht="12.75" customHeight="1">
      <c r="B10" s="19" t="s">
        <v>254</v>
      </c>
      <c r="C10" s="233" t="s">
        <v>435</v>
      </c>
      <c r="D10" s="401">
        <f>INDEX(Životaschopnosť!F8:G8,Kritériá!$C$14)</f>
        <v>0</v>
      </c>
      <c r="E10" s="6">
        <f>IF(D10=0,"",IF(D10&gt;=0.001,"pozitívny","negatívny"))</f>
      </c>
      <c r="F10" s="80">
        <f>IF(D10=0,"",IF(D10&gt;=0.001,1,0))</f>
      </c>
      <c r="G10" s="6"/>
      <c r="H10" s="4"/>
      <c r="I10" s="4"/>
    </row>
    <row r="11" spans="2:9" ht="12.75" customHeight="1" hidden="1">
      <c r="B11" s="20"/>
      <c r="C11" s="234" t="s">
        <v>436</v>
      </c>
      <c r="D11" s="402">
        <f>INDEX(Životaschopnosť!E9:T9,Kritériá!$C$14)</f>
        <v>0</v>
      </c>
      <c r="E11" s="7">
        <f>IF(D11=0,"",IF(D11&gt;1,"pozitívny","negatívny"))</f>
      </c>
      <c r="F11" s="81">
        <f>IF(D11=0,"",IF(D11&gt;1,1,0))</f>
      </c>
      <c r="G11" s="7"/>
      <c r="H11" s="4"/>
      <c r="I11" s="4"/>
    </row>
    <row r="12" spans="2:9" ht="12.75" customHeight="1" hidden="1">
      <c r="B12" s="20"/>
      <c r="C12" s="234" t="s">
        <v>437</v>
      </c>
      <c r="D12" s="402">
        <f>INDEX(Životaschopnosť!E10:T10,Kritériá!$C$14)</f>
        <v>0</v>
      </c>
      <c r="E12" s="7">
        <f>IF(D12=0,"",IF(D12&gt;=0.1,"pozitívny","negatívny"))</f>
      </c>
      <c r="F12" s="81">
        <f>IF(D12=0,"",IF(D12&gt;=0.1,1,0))</f>
      </c>
      <c r="G12" s="7"/>
      <c r="H12" s="4"/>
      <c r="I12" s="4"/>
    </row>
    <row r="13" spans="2:9" ht="12.75" customHeight="1">
      <c r="B13" s="4"/>
      <c r="C13" s="235" t="s">
        <v>292</v>
      </c>
      <c r="D13" s="403">
        <f>INDEX(Životaschopnosť!F11:G11,Kritériá!$C$14)</f>
        <v>0</v>
      </c>
      <c r="E13" s="8">
        <f>IF(D13=0,"",IF(D13&lt;=0.8,"pozitívny","negatívny"))</f>
      </c>
      <c r="F13" s="82">
        <f>IF(D13=0,"",IF(D13&lt;=0.8,1,0))</f>
      </c>
      <c r="G13" s="8"/>
      <c r="H13" s="4"/>
      <c r="I13" s="4"/>
    </row>
    <row r="14" spans="2:7" ht="12.75" customHeight="1">
      <c r="B14" s="4"/>
      <c r="C14" s="11" t="s">
        <v>255</v>
      </c>
      <c r="D14" s="12"/>
      <c r="E14" s="13"/>
      <c r="F14" s="13">
        <f>IF(F13="","",IF(SUM(F10:F13)&gt;=1,"prijať","neprijať"))</f>
      </c>
      <c r="G14" s="14"/>
    </row>
    <row r="15" spans="2:7" ht="12.75" customHeight="1">
      <c r="B15" s="4"/>
      <c r="C15" s="18" t="s">
        <v>256</v>
      </c>
      <c r="D15" s="9"/>
      <c r="E15" s="9">
        <f>IF(SUM(D21:D32)=0,"",(IF(MIN(D21:D32)&gt;=0,"je schopný","nie je schopný")))</f>
      </c>
      <c r="F15" s="10"/>
      <c r="G15" s="83">
        <f>IF(E15="je schopný",1,0)</f>
        <v>0</v>
      </c>
    </row>
    <row r="16" ht="12.75" customHeight="1">
      <c r="B16" s="4"/>
    </row>
    <row r="17" spans="2:5" ht="12.75" customHeight="1">
      <c r="B17" s="4"/>
      <c r="C17" s="15" t="s">
        <v>257</v>
      </c>
      <c r="D17" s="16" t="s">
        <v>258</v>
      </c>
      <c r="E17" s="4"/>
    </row>
    <row r="18" spans="3:4" ht="12.75" customHeight="1" hidden="1">
      <c r="C18" s="251">
        <f>C19-1</f>
        <v>2005</v>
      </c>
      <c r="D18" s="323">
        <f>Skutočnosť_súvaha!$F$38-Skutočnosť_súvaha!$F$96-Skutočnosť_súvaha!$F$108-Skutočnosť_súvaha!$F$120-Skutočnosť_súvaha!$F$121</f>
        <v>0</v>
      </c>
    </row>
    <row r="19" spans="2:4" ht="12.75" customHeight="1">
      <c r="B19" s="19" t="s">
        <v>259</v>
      </c>
      <c r="C19" s="252">
        <f>C20-1</f>
        <v>2006</v>
      </c>
      <c r="D19" s="326">
        <f>Skutočnosť_súvaha!$G$38-Skutočnosť_súvaha!$G$96-Skutočnosť_súvaha!$G$108-Skutočnosť_súvaha!$G$120-Skutočnosť_súvaha!$G$121</f>
        <v>0</v>
      </c>
    </row>
    <row r="20" spans="2:6" ht="12.75" customHeight="1">
      <c r="B20" s="4"/>
      <c r="C20" s="254">
        <f>Skutočnosť_výsledovka!H6</f>
        <v>2007</v>
      </c>
      <c r="D20" s="324">
        <f>Skutočnosť_súvaha!$H$38-Skutočnosť_súvaha!$H$96-Skutočnosť_súvaha!$H$108-Skutočnosť_súvaha!$H$120-Skutočnosť_súvaha!$H$121</f>
        <v>0</v>
      </c>
      <c r="E20" s="15" t="s">
        <v>257</v>
      </c>
      <c r="F20" s="17" t="s">
        <v>300</v>
      </c>
    </row>
    <row r="21" spans="2:6" ht="12.75" customHeight="1">
      <c r="B21" s="19" t="s">
        <v>260</v>
      </c>
      <c r="C21" s="255">
        <f>Plán_výsledovka!F6</f>
        <v>2008</v>
      </c>
      <c r="D21" s="325">
        <f>Plán_súvaha!$F$38-Plán_súvaha!$F$96-Plán_súvaha!$F$108-Plán_súvaha!$F$120-Plán_súvaha!$F$121</f>
        <v>0</v>
      </c>
      <c r="E21" s="72">
        <f>Návratnosť!D5</f>
        <v>2008</v>
      </c>
      <c r="F21" s="74" t="str">
        <f>Návratnosť!$D$19</f>
        <v>NIE</v>
      </c>
    </row>
    <row r="22" spans="2:6" ht="12.75" customHeight="1">
      <c r="B22" s="4"/>
      <c r="C22" s="252">
        <f>C21+1</f>
        <v>2009</v>
      </c>
      <c r="D22" s="326">
        <f>Plán_súvaha!$G$38-Plán_súvaha!$G$96-Plán_súvaha!$G$108-Plán_súvaha!$G$120-Plán_súvaha!$G$121</f>
        <v>0</v>
      </c>
      <c r="E22" s="72">
        <f>E21+1</f>
        <v>2009</v>
      </c>
      <c r="F22" s="74" t="str">
        <f>Návratnosť!$E$19</f>
        <v>NIE</v>
      </c>
    </row>
    <row r="23" spans="2:6" ht="12.75" customHeight="1">
      <c r="B23" s="4"/>
      <c r="C23" s="253">
        <f aca="true" t="shared" si="0" ref="C23:C32">C22+1</f>
        <v>2010</v>
      </c>
      <c r="D23" s="326">
        <f>Plán_súvaha!$H$38-Plán_súvaha!$H$96-Plán_súvaha!$H$108-Plán_súvaha!$H$120-Plán_súvaha!$H$121</f>
        <v>0</v>
      </c>
      <c r="E23" s="72">
        <f aca="true" t="shared" si="1" ref="E23:E29">E22+1</f>
        <v>2010</v>
      </c>
      <c r="F23" s="74" t="str">
        <f>Návratnosť!$F$19</f>
        <v>NIE</v>
      </c>
    </row>
    <row r="24" spans="2:6" ht="12.75" customHeight="1">
      <c r="B24" s="4"/>
      <c r="C24" s="253">
        <f t="shared" si="0"/>
        <v>2011</v>
      </c>
      <c r="D24" s="326">
        <f>Plán_súvaha!$I$38-Plán_súvaha!$I$96-Plán_súvaha!$I$108-Plán_súvaha!$I$120-Plán_súvaha!$I$121</f>
        <v>0</v>
      </c>
      <c r="E24" s="72">
        <f t="shared" si="1"/>
        <v>2011</v>
      </c>
      <c r="F24" s="74" t="str">
        <f>Návratnosť!$G$19</f>
        <v>NIE</v>
      </c>
    </row>
    <row r="25" spans="2:6" ht="12.75" customHeight="1">
      <c r="B25" s="4"/>
      <c r="C25" s="253">
        <f t="shared" si="0"/>
        <v>2012</v>
      </c>
      <c r="D25" s="326">
        <f>Plán_súvaha!$J$38-Plán_súvaha!$J$96-Plán_súvaha!$J$108-Plán_súvaha!$J$120-Plán_súvaha!$J$121</f>
        <v>0</v>
      </c>
      <c r="E25" s="72">
        <f t="shared" si="1"/>
        <v>2012</v>
      </c>
      <c r="F25" s="74" t="str">
        <f>Návratnosť!$H$19</f>
        <v>NIE</v>
      </c>
    </row>
    <row r="26" spans="2:6" ht="12.75" customHeight="1">
      <c r="B26" s="4"/>
      <c r="C26" s="253">
        <f t="shared" si="0"/>
        <v>2013</v>
      </c>
      <c r="D26" s="326">
        <f>Plán_súvaha!$K$38-Plán_súvaha!$K$96-Plán_súvaha!$K$108-Plán_súvaha!$K$120-Plán_súvaha!$K$121</f>
        <v>0</v>
      </c>
      <c r="E26" s="72">
        <f t="shared" si="1"/>
        <v>2013</v>
      </c>
      <c r="F26" s="74" t="str">
        <f>Návratnosť!$I$19</f>
        <v>NIE</v>
      </c>
    </row>
    <row r="27" spans="2:6" ht="12.75" customHeight="1">
      <c r="B27" s="4"/>
      <c r="C27" s="253">
        <f t="shared" si="0"/>
        <v>2014</v>
      </c>
      <c r="D27" s="326">
        <f>Plán_súvaha!$L$38-Plán_súvaha!$L$96-Plán_súvaha!$L$108-Plán_súvaha!$L$120-Plán_súvaha!$L$121</f>
        <v>0</v>
      </c>
      <c r="E27" s="72">
        <f t="shared" si="1"/>
        <v>2014</v>
      </c>
      <c r="F27" s="74" t="str">
        <f>Návratnosť!$J$19</f>
        <v>NIE</v>
      </c>
    </row>
    <row r="28" spans="2:6" ht="12.75" customHeight="1">
      <c r="B28" s="4"/>
      <c r="C28" s="253">
        <f t="shared" si="0"/>
        <v>2015</v>
      </c>
      <c r="D28" s="326">
        <f>Plán_súvaha!$M$38-Plán_súvaha!$M$96-Plán_súvaha!$M$108-Plán_súvaha!$M$120-Plán_súvaha!$M$121</f>
        <v>0</v>
      </c>
      <c r="E28" s="72">
        <f t="shared" si="1"/>
        <v>2015</v>
      </c>
      <c r="F28" s="74" t="str">
        <f>Návratnosť!$K$19</f>
        <v>NIE</v>
      </c>
    </row>
    <row r="29" spans="2:6" ht="12.75" customHeight="1">
      <c r="B29" s="4"/>
      <c r="C29" s="253">
        <f t="shared" si="0"/>
        <v>2016</v>
      </c>
      <c r="D29" s="326">
        <f>Plán_súvaha!$N$38-Plán_súvaha!$N$96-Plán_súvaha!$N$108-Plán_súvaha!$N$120-Plán_súvaha!$N$121</f>
        <v>0</v>
      </c>
      <c r="E29" s="72">
        <f t="shared" si="1"/>
        <v>2016</v>
      </c>
      <c r="F29" s="74" t="str">
        <f>Návratnosť!$L$19</f>
        <v>NIE</v>
      </c>
    </row>
    <row r="30" spans="2:6" ht="12.75" customHeight="1">
      <c r="B30" s="19"/>
      <c r="C30" s="253">
        <f t="shared" si="0"/>
        <v>2017</v>
      </c>
      <c r="D30" s="326">
        <f>Plán_súvaha!$O$38-Plán_súvaha!$O$96-Plán_súvaha!$O$108-Plán_súvaha!$O$120-Plán_súvaha!$O$121</f>
        <v>0</v>
      </c>
      <c r="E30" s="72">
        <f>E29+1</f>
        <v>2017</v>
      </c>
      <c r="F30" s="74" t="str">
        <f>Návratnosť!$M$19</f>
        <v>NIE</v>
      </c>
    </row>
    <row r="31" spans="2:6" ht="12.75" customHeight="1">
      <c r="B31" s="21"/>
      <c r="C31" s="253">
        <f t="shared" si="0"/>
        <v>2018</v>
      </c>
      <c r="D31" s="326">
        <f>Plán_súvaha!$P$38-Plán_súvaha!$P$96-Plán_súvaha!$P$108-Plán_súvaha!$P$120-Plán_súvaha!$P$121</f>
        <v>0</v>
      </c>
      <c r="E31" s="72">
        <f>E30+1</f>
        <v>2018</v>
      </c>
      <c r="F31" s="74" t="str">
        <f>Návratnosť!$N$19</f>
        <v>NIE</v>
      </c>
    </row>
    <row r="32" spans="2:6" ht="12.75" customHeight="1">
      <c r="B32" s="21"/>
      <c r="C32" s="254">
        <f t="shared" si="0"/>
        <v>2019</v>
      </c>
      <c r="D32" s="324">
        <f>Plán_súvaha!$Q$38-Plán_súvaha!$Q$96-Plán_súvaha!$Q$108-Plán_súvaha!$Q$120-Plán_súvaha!$Q$121</f>
        <v>0</v>
      </c>
      <c r="E32" s="73">
        <f>E31+1</f>
        <v>2019</v>
      </c>
      <c r="F32" s="75" t="str">
        <f>Návratnosť!$O$19</f>
        <v>NIE</v>
      </c>
    </row>
    <row r="33" spans="2:5" ht="12.75" customHeight="1">
      <c r="B33" s="4"/>
      <c r="C33" s="4"/>
      <c r="D33" s="4"/>
      <c r="E33" s="4"/>
    </row>
    <row r="34" spans="2:5" ht="12.75" customHeight="1">
      <c r="B34" s="4"/>
      <c r="D34" s="5"/>
      <c r="E34" s="5"/>
    </row>
    <row r="35" spans="2:5" ht="12.75" customHeight="1">
      <c r="B35" s="19" t="s">
        <v>261</v>
      </c>
      <c r="C35" s="77">
        <f>IF(MAX(Návratnosť!D20:Q20)=0,"",MAX(Návratnosť!D20:Q20))</f>
      </c>
      <c r="D35" s="78">
        <f>IF(C35="","",C35-Návratnosť!D5+1)</f>
      </c>
      <c r="E35" s="79">
        <f>IF(D35="","",". rok")</f>
      </c>
    </row>
    <row r="36" spans="2:5" ht="12.75" customHeight="1">
      <c r="B36" s="4"/>
      <c r="D36" s="5"/>
      <c r="E36" s="5"/>
    </row>
    <row r="37" spans="1:5" ht="12.75">
      <c r="A37" s="269" t="s">
        <v>299</v>
      </c>
      <c r="B37" s="217" t="s">
        <v>445</v>
      </c>
      <c r="C37" s="4"/>
      <c r="E37" s="5"/>
    </row>
    <row r="38" spans="2:3" ht="12.75">
      <c r="B38" s="4"/>
      <c r="C38" s="4"/>
    </row>
    <row r="39" ht="12.75">
      <c r="B39" s="4"/>
    </row>
    <row r="40" ht="12.75">
      <c r="B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</sheetData>
  <sheetProtection password="C30B" sheet="1" objects="1" scenarios="1"/>
  <mergeCells count="6">
    <mergeCell ref="C7:G7"/>
    <mergeCell ref="C8:G8"/>
    <mergeCell ref="C3:G3"/>
    <mergeCell ref="C4:G4"/>
    <mergeCell ref="C5:G5"/>
    <mergeCell ref="C6:G6"/>
  </mergeCells>
  <printOptions/>
  <pageMargins left="0.75" right="0.75" top="1" bottom="1" header="0.4921259845" footer="0.4921259845"/>
  <pageSetup horizontalDpi="600" verticalDpi="600" orientation="portrait" paperSize="9" scale="75" r:id="rId3"/>
  <legacy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1:G13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8" sqref="F8"/>
    </sheetView>
  </sheetViews>
  <sheetFormatPr defaultColWidth="9.00390625" defaultRowHeight="12.75"/>
  <cols>
    <col min="1" max="1" width="4.00390625" style="2" customWidth="1"/>
    <col min="2" max="2" width="3.25390625" style="2" customWidth="1"/>
    <col min="3" max="3" width="26.25390625" style="2" customWidth="1"/>
    <col min="4" max="4" width="28.25390625" style="2" customWidth="1"/>
    <col min="5" max="5" width="12.75390625" style="2" hidden="1" customWidth="1"/>
    <col min="6" max="20" width="12.75390625" style="2" customWidth="1"/>
    <col min="21" max="16384" width="9.125" style="2" customWidth="1"/>
  </cols>
  <sheetData>
    <row r="1" spans="3:4" ht="12.75">
      <c r="C1" s="2">
        <f>IF(B1=0,"",IF(B1&gt;1,"pozitívny","negatívny"))</f>
      </c>
      <c r="D1" s="2">
        <f>IF(B1=0,"",IF(B1&gt;1,1,0))</f>
      </c>
    </row>
    <row r="2" ht="18">
      <c r="B2" s="179" t="s">
        <v>293</v>
      </c>
    </row>
    <row r="4" spans="3:4" ht="12.75">
      <c r="C4" s="2">
        <f>IF(B4=0,"",IF(B4&gt;100,"pozitívny","negatívny"))</f>
      </c>
      <c r="D4" s="2">
        <f>IF(B4=0,"",IF(B4&gt;100,1,0))</f>
      </c>
    </row>
    <row r="5" spans="2:7" ht="12.75">
      <c r="B5" s="180"/>
      <c r="C5" s="133"/>
      <c r="D5" s="181"/>
      <c r="E5" s="133"/>
      <c r="F5" s="133"/>
      <c r="G5" s="182"/>
    </row>
    <row r="6" spans="2:7" ht="12.75">
      <c r="B6" s="183"/>
      <c r="C6" s="149"/>
      <c r="D6" s="184"/>
      <c r="E6" s="185" t="s">
        <v>295</v>
      </c>
      <c r="F6" s="185" t="s">
        <v>295</v>
      </c>
      <c r="G6" s="186"/>
    </row>
    <row r="7" spans="2:7" ht="12.75">
      <c r="B7" s="187" t="s">
        <v>296</v>
      </c>
      <c r="C7" s="188" t="s">
        <v>297</v>
      </c>
      <c r="D7" s="189" t="s">
        <v>253</v>
      </c>
      <c r="E7" s="196">
        <f>Skutočnosť_výsledovka!F6</f>
        <v>2005</v>
      </c>
      <c r="F7" s="188">
        <f>Skutočnosť_výsledovka!G6</f>
        <v>2006</v>
      </c>
      <c r="G7" s="190">
        <f>Skutočnosť_výsledovka!H6</f>
        <v>2007</v>
      </c>
    </row>
    <row r="8" spans="2:7" ht="12.75">
      <c r="B8" s="191">
        <v>1</v>
      </c>
      <c r="C8" s="236" t="s">
        <v>435</v>
      </c>
      <c r="D8" s="202" t="s">
        <v>438</v>
      </c>
      <c r="E8" s="239">
        <f>IF(Skutočnosť_výsledovka!F70=0,0,(Skutočnosť_výsledovka!F35+Skutočnosť_výsledovka!F58+Skutočnosť_výsledovka!F63-Skutočnosť_výsledovka!F64)/(Skutočnosť_výsledovka!F8+Skutočnosť_výsledovka!F14+Skutočnosť_výsledovka!F18+Skutočnosť_výsledovka!F23+Skutočnosť_výsledovka!F24+Skutočnosť_výsledovka!F26+Skutočnosť_výsledovka!F28+Skutočnosť_výsledovka!F30+Skutočnosť_výsledovka!F32-Skutočnosť_výsledovka!F34+Skutočnosť_výsledovka!F37+Skutočnosť_výsledovka!F43+Skutočnosť_výsledovka!F45+Skutočnosť_výsledovka!F47+Skutočnosť_výsledovka!F49+Skutočnosť_výsledovka!F51+Skutočnosť_výsledovka!F53+Skutočnosť_výsledovka!F55-Skutočnosť_výsledovka!F57))</f>
        <v>0</v>
      </c>
      <c r="F8" s="240">
        <f>IF(Skutočnosť_výsledovka!G70=0,0,(Skutočnosť_výsledovka!G35+Skutočnosť_výsledovka!G58+Skutočnosť_výsledovka!G63-Skutočnosť_výsledovka!G64)/(Skutočnosť_výsledovka!G8+Skutočnosť_výsledovka!G14+Skutočnosť_výsledovka!G18+Skutočnosť_výsledovka!G23+Skutočnosť_výsledovka!G24+Skutočnosť_výsledovka!G26+Skutočnosť_výsledovka!G28+Skutočnosť_výsledovka!G30+Skutočnosť_výsledovka!G32-Skutočnosť_výsledovka!G34+Skutočnosť_výsledovka!G37+Skutočnosť_výsledovka!G43+Skutočnosť_výsledovka!G45+Skutočnosť_výsledovka!G47+Skutočnosť_výsledovka!G49+Skutočnosť_výsledovka!G51+Skutočnosť_výsledovka!G53+Skutočnosť_výsledovka!G55-Skutočnosť_výsledovka!G57))</f>
        <v>0</v>
      </c>
      <c r="G8" s="241">
        <f>IF(Skutočnosť_výsledovka!H70=0,0,(Skutočnosť_výsledovka!H35+Skutočnosť_výsledovka!H58+Skutočnosť_výsledovka!H63-Skutočnosť_výsledovka!H64)/(Skutočnosť_výsledovka!H8+Skutočnosť_výsledovka!H14+Skutočnosť_výsledovka!H18+Skutočnosť_výsledovka!H23+Skutočnosť_výsledovka!H24+Skutočnosť_výsledovka!H26+Skutočnosť_výsledovka!H28+Skutočnosť_výsledovka!H30+Skutočnosť_výsledovka!H32-Skutočnosť_výsledovka!H34+Skutočnosť_výsledovka!H37+Skutočnosť_výsledovka!H43+Skutočnosť_výsledovka!H45+Skutočnosť_výsledovka!H47+Skutočnosť_výsledovka!H49+Skutočnosť_výsledovka!H51+Skutočnosť_výsledovka!H53+Skutočnosť_výsledovka!H55-Skutočnosť_výsledovka!H57))</f>
        <v>0</v>
      </c>
    </row>
    <row r="9" spans="2:7" ht="12.75" hidden="1">
      <c r="B9" s="192">
        <v>2</v>
      </c>
      <c r="C9" s="237" t="s">
        <v>436</v>
      </c>
      <c r="D9" s="193" t="s">
        <v>439</v>
      </c>
      <c r="E9" s="242">
        <f>IF(Skutočnosť_výsledovka!F70=0,0,((Skutočnosť_výsledovka!F7+Skutočnosť_výsledovka!F10+Skutočnosť_výsledovka!F25+Skutočnosť_výsledovka!F27+Skutočnosť_výsledovka!F29+Skutočnosť_výsledovka!F31+Skutočnosť_výsledovka!F33)/(Skutočnosť_výsledovka!F8+Skutočnosť_výsledovka!F14+Skutočnosť_výsledovka!F18+Skutočnosť_výsledovka!F23+Skutočnosť_výsledovka!F24+Skutočnosť_výsledovka!F26+Skutočnosť_výsledovka!F28+Skutočnosť_výsledovka!F30+Skutočnosť_výsledovka!F32+Skutočnosť_výsledovka!F34)))</f>
        <v>0</v>
      </c>
      <c r="F9" s="243">
        <f>IF(Skutočnosť_výsledovka!G70=0,0,((Skutočnosť_výsledovka!G7+Skutočnosť_výsledovka!G10+Skutočnosť_výsledovka!G25+Skutočnosť_výsledovka!G27+Skutočnosť_výsledovka!G29+Skutočnosť_výsledovka!G31+Skutočnosť_výsledovka!G33)/(Skutočnosť_výsledovka!G8+Skutočnosť_výsledovka!G14+Skutočnosť_výsledovka!G18+Skutočnosť_výsledovka!G23+Skutočnosť_výsledovka!G24+Skutočnosť_výsledovka!G26+Skutočnosť_výsledovka!G28+Skutočnosť_výsledovka!G30+Skutočnosť_výsledovka!G32+Skutočnosť_výsledovka!G34)))</f>
        <v>0</v>
      </c>
      <c r="G9" s="244">
        <f>IF(Skutočnosť_výsledovka!H70=0,0,((Skutočnosť_výsledovka!H7+Skutočnosť_výsledovka!H10+Skutočnosť_výsledovka!H25+Skutočnosť_výsledovka!H27+Skutočnosť_výsledovka!H29+Skutočnosť_výsledovka!H31+Skutočnosť_výsledovka!H33)/(Skutočnosť_výsledovka!H8+Skutočnosť_výsledovka!H14+Skutočnosť_výsledovka!H18+Skutočnosť_výsledovka!H23+Skutočnosť_výsledovka!H24+Skutočnosť_výsledovka!H26+Skutočnosť_výsledovka!H28+Skutočnosť_výsledovka!H30+Skutočnosť_výsledovka!H32+Skutočnosť_výsledovka!H34)))</f>
        <v>0</v>
      </c>
    </row>
    <row r="10" spans="2:7" ht="12.75" hidden="1">
      <c r="B10" s="192">
        <v>3</v>
      </c>
      <c r="C10" s="237" t="s">
        <v>437</v>
      </c>
      <c r="D10" s="193" t="s">
        <v>440</v>
      </c>
      <c r="E10" s="242">
        <f>IF((Skutočnosť_výsledovka!F7+Skutočnosť_výsledovka!F10)=0,0,Skutočnosť_výsledovka!F17/(Skutočnosť_výsledovka!F7+Skutočnosť_výsledovka!F10))</f>
        <v>0</v>
      </c>
      <c r="F10" s="243">
        <f>IF((Skutočnosť_výsledovka!G7+Skutočnosť_výsledovka!G10)=0,0,Skutočnosť_výsledovka!G17/(Skutočnosť_výsledovka!G7+Skutočnosť_výsledovka!G10))</f>
        <v>0</v>
      </c>
      <c r="G10" s="244">
        <f>IF((Skutočnosť_výsledovka!H7+Skutočnosť_výsledovka!H10)=0,0,Skutočnosť_výsledovka!H17/(Skutočnosť_výsledovka!H7+Skutočnosť_výsledovka!H10))</f>
        <v>0</v>
      </c>
    </row>
    <row r="11" spans="2:7" ht="12.75">
      <c r="B11" s="194">
        <v>4</v>
      </c>
      <c r="C11" s="238" t="s">
        <v>292</v>
      </c>
      <c r="D11" s="195" t="s">
        <v>441</v>
      </c>
      <c r="E11" s="245">
        <f>IF(Skutočnosť_súvaha!F7=0,0,Skutočnosť_súvaha!F92/Skutočnosť_súvaha!F7)</f>
        <v>0</v>
      </c>
      <c r="F11" s="246">
        <f>IF(Skutočnosť_súvaha!G7=0,0,Skutočnosť_súvaha!G92/Skutočnosť_súvaha!G7)</f>
        <v>0</v>
      </c>
      <c r="G11" s="247">
        <f>IF(Skutočnosť_súvaha!H7=0,0,Skutočnosť_súvaha!H92/Skutočnosť_súvaha!H7)</f>
        <v>0</v>
      </c>
    </row>
    <row r="13" spans="2:3" ht="12.75">
      <c r="B13" s="269" t="s">
        <v>299</v>
      </c>
      <c r="C13" s="217" t="s">
        <v>445</v>
      </c>
    </row>
  </sheetData>
  <sheetProtection password="C30B"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&amp;L&amp;F</oddHead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A1"/>
  <sheetViews>
    <sheetView showGridLines="0" zoomScalePageLayoutView="0" workbookViewId="0" topLeftCell="A1">
      <selection activeCell="F19" sqref="F19"/>
    </sheetView>
  </sheetViews>
  <sheetFormatPr defaultColWidth="9.00390625" defaultRowHeight="12.75"/>
  <sheetData/>
  <sheetProtection password="C6CA" sheet="1" objects="1" scenarios="1"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C30"/>
  <sheetViews>
    <sheetView showGridLines="0" zoomScalePageLayoutView="0" workbookViewId="0" topLeftCell="A2">
      <selection activeCell="C14" sqref="C14"/>
    </sheetView>
  </sheetViews>
  <sheetFormatPr defaultColWidth="9.00390625" defaultRowHeight="12.75"/>
  <cols>
    <col min="1" max="1" width="17.125" style="2" customWidth="1"/>
    <col min="2" max="2" width="19.00390625" style="2" customWidth="1"/>
    <col min="3" max="3" width="20.875" style="2" customWidth="1"/>
    <col min="4" max="4" width="17.375" style="2" customWidth="1"/>
    <col min="5" max="5" width="16.00390625" style="2" customWidth="1"/>
    <col min="6" max="16384" width="9.125" style="2" customWidth="1"/>
  </cols>
  <sheetData>
    <row r="1" ht="18">
      <c r="A1" s="34" t="s">
        <v>262</v>
      </c>
    </row>
    <row r="2" spans="1:3" ht="12.75">
      <c r="A2" s="168"/>
      <c r="B2" s="4"/>
      <c r="C2" s="4"/>
    </row>
    <row r="3" spans="1:3" ht="12.75">
      <c r="A3" s="4"/>
      <c r="B3" s="4"/>
      <c r="C3" s="4"/>
    </row>
    <row r="4" spans="1:3" ht="12.75">
      <c r="A4" s="22" t="s">
        <v>263</v>
      </c>
      <c r="B4" s="22" t="s">
        <v>264</v>
      </c>
      <c r="C4" s="76"/>
    </row>
    <row r="5" spans="1:3" ht="12.75">
      <c r="A5" s="22">
        <v>2</v>
      </c>
      <c r="B5" s="169" t="str">
        <f>Projekt!C4</f>
        <v>Vypĺňa PPA</v>
      </c>
      <c r="C5" s="24">
        <f>Projekt!C3</f>
        <v>0</v>
      </c>
    </row>
    <row r="6" spans="1:3" ht="12.75">
      <c r="A6" s="23"/>
      <c r="B6" s="25" t="str">
        <f>C11</f>
        <v>Vypĺňa PPA.xls</v>
      </c>
      <c r="C6" s="26" t="str">
        <f>Projekt!C4</f>
        <v>Vypĺňa PPA</v>
      </c>
    </row>
    <row r="7" spans="1:3" ht="12.75">
      <c r="A7" s="23" t="s">
        <v>262</v>
      </c>
      <c r="B7" s="23"/>
      <c r="C7" s="26">
        <f>Projekt!C5</f>
        <v>0</v>
      </c>
    </row>
    <row r="8" spans="1:3" ht="12.75">
      <c r="A8" s="27" t="b">
        <v>0</v>
      </c>
      <c r="B8" s="28">
        <f>IF(A8=TRUE,1,0)</f>
        <v>0</v>
      </c>
      <c r="C8" s="26">
        <f>Projekt!C6</f>
        <v>0</v>
      </c>
    </row>
    <row r="9" spans="1:3" ht="12.75">
      <c r="A9" s="29" t="b">
        <v>0</v>
      </c>
      <c r="B9" s="30">
        <f>IF(A9=TRUE,1,0)</f>
        <v>0</v>
      </c>
      <c r="C9" s="26" t="str">
        <f>Projekt!C7</f>
        <v>Vypĺňa PPA</v>
      </c>
    </row>
    <row r="10" spans="1:3" ht="12.75">
      <c r="A10" s="29" t="b">
        <v>0</v>
      </c>
      <c r="B10" s="30">
        <f>IF(A10=TRUE,1,0)</f>
        <v>0</v>
      </c>
      <c r="C10" s="33" t="str">
        <f>Projekt!C8</f>
        <v>Vypĺňa PPA</v>
      </c>
    </row>
    <row r="11" spans="1:3" ht="12.75">
      <c r="A11" s="29"/>
      <c r="B11" s="30"/>
      <c r="C11" s="22" t="str">
        <f>CONCATENATE(B5,".xls")</f>
        <v>Vypĺňa PPA.xls</v>
      </c>
    </row>
    <row r="12" spans="1:3" ht="12.75">
      <c r="A12" s="31" t="s">
        <v>265</v>
      </c>
      <c r="B12" s="32">
        <f>SUM(B8:B11)</f>
        <v>0</v>
      </c>
      <c r="C12" s="23"/>
    </row>
    <row r="13" ht="12.75">
      <c r="C13" s="4"/>
    </row>
    <row r="14" spans="2:3" ht="12.75">
      <c r="B14" s="199" t="s">
        <v>257</v>
      </c>
      <c r="C14" s="32">
        <v>1</v>
      </c>
    </row>
    <row r="15" spans="2:3" ht="12.75">
      <c r="B15" s="200">
        <f>Životaschopnosť!E7</f>
        <v>2005</v>
      </c>
      <c r="C15" s="197"/>
    </row>
    <row r="16" spans="2:3" ht="12.75">
      <c r="B16" s="200">
        <f>B15+1</f>
        <v>2006</v>
      </c>
      <c r="C16" s="197"/>
    </row>
    <row r="17" spans="2:3" ht="12.75">
      <c r="B17" s="201">
        <f aca="true" t="shared" si="0" ref="B17:B30">B16+1</f>
        <v>2007</v>
      </c>
      <c r="C17" s="198"/>
    </row>
    <row r="18" spans="2:3" ht="12.75">
      <c r="B18" s="203">
        <f t="shared" si="0"/>
        <v>2008</v>
      </c>
      <c r="C18" s="4"/>
    </row>
    <row r="19" spans="2:3" ht="12.75">
      <c r="B19" s="200">
        <f t="shared" si="0"/>
        <v>2009</v>
      </c>
      <c r="C19" s="4"/>
    </row>
    <row r="20" spans="2:3" ht="12.75">
      <c r="B20" s="200">
        <f t="shared" si="0"/>
        <v>2010</v>
      </c>
      <c r="C20" s="4"/>
    </row>
    <row r="21" spans="2:3" ht="12.75">
      <c r="B21" s="200">
        <f t="shared" si="0"/>
        <v>2011</v>
      </c>
      <c r="C21" s="4"/>
    </row>
    <row r="22" spans="2:3" ht="12.75">
      <c r="B22" s="200">
        <f t="shared" si="0"/>
        <v>2012</v>
      </c>
      <c r="C22" s="4"/>
    </row>
    <row r="23" spans="2:3" ht="12.75">
      <c r="B23" s="200">
        <f t="shared" si="0"/>
        <v>2013</v>
      </c>
      <c r="C23" s="4"/>
    </row>
    <row r="24" ht="12.75">
      <c r="B24" s="200">
        <f t="shared" si="0"/>
        <v>2014</v>
      </c>
    </row>
    <row r="25" ht="12.75">
      <c r="B25" s="200">
        <f t="shared" si="0"/>
        <v>2015</v>
      </c>
    </row>
    <row r="26" ht="12.75">
      <c r="B26" s="200">
        <f t="shared" si="0"/>
        <v>2016</v>
      </c>
    </row>
    <row r="27" ht="12.75">
      <c r="B27" s="200">
        <f t="shared" si="0"/>
        <v>2017</v>
      </c>
    </row>
    <row r="28" ht="12.75">
      <c r="B28" s="200">
        <f t="shared" si="0"/>
        <v>2018</v>
      </c>
    </row>
    <row r="29" ht="12.75">
      <c r="B29" s="200">
        <f t="shared" si="0"/>
        <v>2019</v>
      </c>
    </row>
    <row r="30" ht="12.75">
      <c r="B30" s="201">
        <f t="shared" si="0"/>
        <v>2020</v>
      </c>
    </row>
  </sheetData>
  <sheetProtection/>
  <printOptions/>
  <pageMargins left="0.75" right="0.75" top="1" bottom="1" header="0.4921259845" footer="0.4921259845"/>
  <pageSetup orientation="portrait" paperSize="9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B1:G620"/>
  <sheetViews>
    <sheetView showGridLines="0" zoomScalePageLayoutView="0" workbookViewId="0" topLeftCell="A1">
      <pane xSplit="5" ySplit="6" topLeftCell="G3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43" sqref="G43"/>
    </sheetView>
  </sheetViews>
  <sheetFormatPr defaultColWidth="9.00390625" defaultRowHeight="12.75"/>
  <cols>
    <col min="1" max="1" width="3.625" style="2" customWidth="1"/>
    <col min="2" max="2" width="6.375" style="129" customWidth="1"/>
    <col min="3" max="3" width="26.125" style="2" customWidth="1"/>
    <col min="4" max="4" width="8.125" style="2" customWidth="1"/>
    <col min="5" max="5" width="46.00390625" style="2" customWidth="1"/>
    <col min="6" max="6" width="12.75390625" style="2" hidden="1" customWidth="1"/>
    <col min="7" max="7" width="12.75390625" style="2" customWidth="1"/>
    <col min="8" max="16384" width="9.125" style="2" customWidth="1"/>
  </cols>
  <sheetData>
    <row r="1" spans="2:3" ht="12.75">
      <c r="B1" s="269" t="s">
        <v>299</v>
      </c>
      <c r="C1" s="217" t="s">
        <v>445</v>
      </c>
    </row>
    <row r="2" spans="2:7" ht="12.75">
      <c r="B2" s="266" t="s">
        <v>447</v>
      </c>
      <c r="C2" s="84"/>
      <c r="D2" s="85"/>
      <c r="E2" s="86"/>
      <c r="F2" s="87"/>
      <c r="G2" s="89"/>
    </row>
    <row r="3" spans="2:7" ht="12.75">
      <c r="B3" s="90" t="s">
        <v>294</v>
      </c>
      <c r="C3" s="91"/>
      <c r="D3" s="92"/>
      <c r="E3" s="92"/>
      <c r="F3" s="93"/>
      <c r="G3" s="94"/>
    </row>
    <row r="4" spans="2:7" ht="12.75">
      <c r="B4" s="95"/>
      <c r="C4" s="96"/>
      <c r="D4" s="97"/>
      <c r="E4" s="98"/>
      <c r="F4" s="98"/>
      <c r="G4" s="99"/>
    </row>
    <row r="5" spans="2:7" ht="12.75">
      <c r="B5" s="267" t="s">
        <v>448</v>
      </c>
      <c r="C5" s="96"/>
      <c r="D5" s="97"/>
      <c r="E5" s="98"/>
      <c r="F5" s="100"/>
      <c r="G5" s="101"/>
    </row>
    <row r="6" spans="2:7" ht="12.75">
      <c r="B6" s="102" t="s">
        <v>0</v>
      </c>
      <c r="C6" s="103" t="s">
        <v>1</v>
      </c>
      <c r="D6" s="104"/>
      <c r="E6" s="104"/>
      <c r="F6" s="105">
        <f>G6-1</f>
        <v>2005</v>
      </c>
      <c r="G6" s="105">
        <v>2006</v>
      </c>
    </row>
    <row r="7" spans="2:7" ht="12.75">
      <c r="B7" s="256" t="s">
        <v>2</v>
      </c>
      <c r="C7" s="257" t="s">
        <v>3</v>
      </c>
      <c r="D7" s="257"/>
      <c r="E7" s="257"/>
      <c r="F7" s="271"/>
      <c r="G7" s="327"/>
    </row>
    <row r="8" spans="2:7" ht="12.75">
      <c r="B8" s="258" t="s">
        <v>4</v>
      </c>
      <c r="C8" s="259" t="s">
        <v>5</v>
      </c>
      <c r="D8" s="259"/>
      <c r="E8" s="259"/>
      <c r="F8" s="272"/>
      <c r="G8" s="328"/>
    </row>
    <row r="9" spans="2:7" ht="12.75">
      <c r="B9" s="108" t="s">
        <v>6</v>
      </c>
      <c r="C9" s="109" t="s">
        <v>7</v>
      </c>
      <c r="D9" s="109"/>
      <c r="E9" s="109"/>
      <c r="F9" s="204">
        <f>F7-F8</f>
        <v>0</v>
      </c>
      <c r="G9" s="329">
        <f>G7-G8</f>
        <v>0</v>
      </c>
    </row>
    <row r="10" spans="2:7" ht="12.75">
      <c r="B10" s="110" t="s">
        <v>8</v>
      </c>
      <c r="C10" s="111" t="s">
        <v>9</v>
      </c>
      <c r="D10" s="111"/>
      <c r="E10" s="111"/>
      <c r="F10" s="205">
        <f>SUM(F11:F13)</f>
        <v>0</v>
      </c>
      <c r="G10" s="330">
        <f>SUM(G11:G13)</f>
        <v>0</v>
      </c>
    </row>
    <row r="11" spans="2:7" ht="12.75" customHeight="1">
      <c r="B11" s="256" t="s">
        <v>10</v>
      </c>
      <c r="C11" s="257" t="s">
        <v>11</v>
      </c>
      <c r="D11" s="257"/>
      <c r="E11" s="257"/>
      <c r="F11" s="271"/>
      <c r="G11" s="327"/>
    </row>
    <row r="12" spans="2:7" ht="22.5">
      <c r="B12" s="260" t="s">
        <v>12</v>
      </c>
      <c r="C12" s="261" t="s">
        <v>13</v>
      </c>
      <c r="D12" s="261"/>
      <c r="E12" s="261"/>
      <c r="F12" s="273"/>
      <c r="G12" s="331"/>
    </row>
    <row r="13" spans="2:7" ht="12.75">
      <c r="B13" s="258" t="s">
        <v>14</v>
      </c>
      <c r="C13" s="259" t="s">
        <v>15</v>
      </c>
      <c r="D13" s="259"/>
      <c r="E13" s="259"/>
      <c r="F13" s="272"/>
      <c r="G13" s="328"/>
    </row>
    <row r="14" spans="2:7" ht="12.75">
      <c r="B14" s="110" t="s">
        <v>16</v>
      </c>
      <c r="C14" s="111" t="s">
        <v>17</v>
      </c>
      <c r="D14" s="111"/>
      <c r="E14" s="111"/>
      <c r="F14" s="205">
        <f>SUM(F15:F16)</f>
        <v>0</v>
      </c>
      <c r="G14" s="330">
        <f>SUM(G15:G16)</f>
        <v>0</v>
      </c>
    </row>
    <row r="15" spans="2:7" ht="12.75">
      <c r="B15" s="256" t="s">
        <v>18</v>
      </c>
      <c r="C15" s="257" t="s">
        <v>19</v>
      </c>
      <c r="D15" s="257"/>
      <c r="E15" s="257"/>
      <c r="F15" s="271"/>
      <c r="G15" s="327"/>
    </row>
    <row r="16" spans="2:7" ht="12.75">
      <c r="B16" s="258" t="s">
        <v>20</v>
      </c>
      <c r="C16" s="259" t="s">
        <v>21</v>
      </c>
      <c r="D16" s="259"/>
      <c r="E16" s="259"/>
      <c r="F16" s="272"/>
      <c r="G16" s="328"/>
    </row>
    <row r="17" spans="2:7" ht="12.75">
      <c r="B17" s="108" t="s">
        <v>22</v>
      </c>
      <c r="C17" s="109" t="s">
        <v>23</v>
      </c>
      <c r="D17" s="109"/>
      <c r="E17" s="109"/>
      <c r="F17" s="204">
        <f>F9+F10-F14</f>
        <v>0</v>
      </c>
      <c r="G17" s="329">
        <f>G9+G10-G14</f>
        <v>0</v>
      </c>
    </row>
    <row r="18" spans="2:7" ht="12.75">
      <c r="B18" s="112" t="s">
        <v>24</v>
      </c>
      <c r="C18" s="113" t="s">
        <v>25</v>
      </c>
      <c r="D18" s="113"/>
      <c r="E18" s="113"/>
      <c r="F18" s="206">
        <f>SUM(F19:F22)</f>
        <v>0</v>
      </c>
      <c r="G18" s="332">
        <f>SUM(G19:G22)</f>
        <v>0</v>
      </c>
    </row>
    <row r="19" spans="2:7" ht="12.75">
      <c r="B19" s="119" t="s">
        <v>26</v>
      </c>
      <c r="C19" s="120" t="s">
        <v>27</v>
      </c>
      <c r="D19" s="120"/>
      <c r="E19" s="120"/>
      <c r="F19" s="274"/>
      <c r="G19" s="333"/>
    </row>
    <row r="20" spans="2:7" ht="12.75">
      <c r="B20" s="260" t="s">
        <v>28</v>
      </c>
      <c r="C20" s="262" t="s">
        <v>29</v>
      </c>
      <c r="D20" s="262"/>
      <c r="E20" s="262"/>
      <c r="F20" s="273"/>
      <c r="G20" s="331"/>
    </row>
    <row r="21" spans="2:7" ht="12.75">
      <c r="B21" s="260" t="s">
        <v>30</v>
      </c>
      <c r="C21" s="262" t="s">
        <v>31</v>
      </c>
      <c r="D21" s="262"/>
      <c r="E21" s="262"/>
      <c r="F21" s="273"/>
      <c r="G21" s="331"/>
    </row>
    <row r="22" spans="2:7" ht="12.75">
      <c r="B22" s="260" t="s">
        <v>32</v>
      </c>
      <c r="C22" s="262" t="s">
        <v>33</v>
      </c>
      <c r="D22" s="262"/>
      <c r="E22" s="262"/>
      <c r="F22" s="273"/>
      <c r="G22" s="331"/>
    </row>
    <row r="23" spans="2:7" ht="12.75">
      <c r="B23" s="260" t="s">
        <v>34</v>
      </c>
      <c r="C23" s="262" t="s">
        <v>35</v>
      </c>
      <c r="D23" s="262"/>
      <c r="E23" s="262"/>
      <c r="F23" s="273"/>
      <c r="G23" s="331"/>
    </row>
    <row r="24" spans="2:7" ht="12.75">
      <c r="B24" s="114" t="s">
        <v>36</v>
      </c>
      <c r="C24" s="115" t="s">
        <v>37</v>
      </c>
      <c r="D24" s="115"/>
      <c r="E24" s="115"/>
      <c r="F24" s="275"/>
      <c r="G24" s="334"/>
    </row>
    <row r="25" spans="2:7" ht="12.75">
      <c r="B25" s="260" t="s">
        <v>38</v>
      </c>
      <c r="C25" s="262" t="s">
        <v>39</v>
      </c>
      <c r="D25" s="262"/>
      <c r="E25" s="262"/>
      <c r="F25" s="273"/>
      <c r="G25" s="331"/>
    </row>
    <row r="26" spans="2:7" ht="12.75">
      <c r="B26" s="260" t="s">
        <v>40</v>
      </c>
      <c r="C26" s="262" t="s">
        <v>41</v>
      </c>
      <c r="D26" s="262"/>
      <c r="E26" s="262"/>
      <c r="F26" s="273"/>
      <c r="G26" s="331"/>
    </row>
    <row r="27" spans="2:7" ht="12.75">
      <c r="B27" s="260" t="s">
        <v>42</v>
      </c>
      <c r="C27" s="262" t="s">
        <v>43</v>
      </c>
      <c r="D27" s="262"/>
      <c r="E27" s="262"/>
      <c r="F27" s="273"/>
      <c r="G27" s="331"/>
    </row>
    <row r="28" spans="2:7" ht="12.75">
      <c r="B28" s="260" t="s">
        <v>44</v>
      </c>
      <c r="C28" s="262" t="s">
        <v>45</v>
      </c>
      <c r="D28" s="262"/>
      <c r="E28" s="262"/>
      <c r="F28" s="273"/>
      <c r="G28" s="331"/>
    </row>
    <row r="29" spans="2:7" ht="12.75">
      <c r="B29" s="260" t="s">
        <v>46</v>
      </c>
      <c r="C29" s="262" t="s">
        <v>47</v>
      </c>
      <c r="D29" s="262"/>
      <c r="E29" s="262"/>
      <c r="F29" s="273"/>
      <c r="G29" s="331"/>
    </row>
    <row r="30" spans="2:7" ht="12.75">
      <c r="B30" s="260" t="s">
        <v>48</v>
      </c>
      <c r="C30" s="262" t="s">
        <v>49</v>
      </c>
      <c r="D30" s="262"/>
      <c r="E30" s="262"/>
      <c r="F30" s="273"/>
      <c r="G30" s="331"/>
    </row>
    <row r="31" spans="2:7" ht="12.75">
      <c r="B31" s="260" t="s">
        <v>50</v>
      </c>
      <c r="C31" s="262" t="s">
        <v>51</v>
      </c>
      <c r="D31" s="262"/>
      <c r="E31" s="262"/>
      <c r="F31" s="273"/>
      <c r="G31" s="331"/>
    </row>
    <row r="32" spans="2:7" ht="12.75">
      <c r="B32" s="260" t="s">
        <v>52</v>
      </c>
      <c r="C32" s="262" t="s">
        <v>53</v>
      </c>
      <c r="D32" s="262"/>
      <c r="E32" s="262"/>
      <c r="F32" s="273"/>
      <c r="G32" s="331"/>
    </row>
    <row r="33" spans="2:7" ht="12.75">
      <c r="B33" s="260" t="s">
        <v>54</v>
      </c>
      <c r="C33" s="262" t="s">
        <v>55</v>
      </c>
      <c r="D33" s="262"/>
      <c r="E33" s="262"/>
      <c r="F33" s="273"/>
      <c r="G33" s="331"/>
    </row>
    <row r="34" spans="2:7" ht="12" customHeight="1">
      <c r="B34" s="258" t="s">
        <v>56</v>
      </c>
      <c r="C34" s="259" t="s">
        <v>57</v>
      </c>
      <c r="D34" s="259"/>
      <c r="E34" s="259"/>
      <c r="F34" s="272"/>
      <c r="G34" s="328"/>
    </row>
    <row r="35" spans="2:7" ht="25.5" customHeight="1">
      <c r="B35" s="116" t="s">
        <v>58</v>
      </c>
      <c r="C35" s="417" t="s">
        <v>59</v>
      </c>
      <c r="D35" s="418"/>
      <c r="E35" s="419"/>
      <c r="F35" s="207">
        <f>F17-F18-F23-F24+F25-F26+F27-F28+F29-F30+F31-F32+F33-F34</f>
        <v>0</v>
      </c>
      <c r="G35" s="335">
        <f>G17-G18-G23-G24+G25-G26+G27-G28+G29-G30+G31-G32+G33-G34</f>
        <v>0</v>
      </c>
    </row>
    <row r="36" spans="2:7" ht="12.75">
      <c r="B36" s="256">
        <v>30</v>
      </c>
      <c r="C36" s="257" t="s">
        <v>290</v>
      </c>
      <c r="D36" s="257"/>
      <c r="E36" s="257"/>
      <c r="F36" s="271"/>
      <c r="G36" s="327"/>
    </row>
    <row r="37" spans="2:7" ht="12.75">
      <c r="B37" s="258">
        <v>31</v>
      </c>
      <c r="C37" s="259" t="s">
        <v>291</v>
      </c>
      <c r="D37" s="259"/>
      <c r="E37" s="259"/>
      <c r="F37" s="272"/>
      <c r="G37" s="328"/>
    </row>
    <row r="38" spans="2:7" ht="12.75">
      <c r="B38" s="263" t="s">
        <v>60</v>
      </c>
      <c r="C38" s="264" t="s">
        <v>61</v>
      </c>
      <c r="D38" s="264"/>
      <c r="E38" s="264"/>
      <c r="F38" s="265">
        <f>SUM(F39:F41)</f>
        <v>0</v>
      </c>
      <c r="G38" s="336">
        <f>SUM(G39:G41)</f>
        <v>0</v>
      </c>
    </row>
    <row r="39" spans="2:7" ht="12.75">
      <c r="B39" s="260" t="s">
        <v>62</v>
      </c>
      <c r="C39" s="262" t="s">
        <v>63</v>
      </c>
      <c r="D39" s="262"/>
      <c r="E39" s="262"/>
      <c r="F39" s="273"/>
      <c r="G39" s="331"/>
    </row>
    <row r="40" spans="2:7" ht="12.75">
      <c r="B40" s="260" t="s">
        <v>64</v>
      </c>
      <c r="C40" s="262" t="s">
        <v>65</v>
      </c>
      <c r="D40" s="262"/>
      <c r="E40" s="262"/>
      <c r="F40" s="273"/>
      <c r="G40" s="331"/>
    </row>
    <row r="41" spans="2:7" ht="12.75">
      <c r="B41" s="260" t="s">
        <v>66</v>
      </c>
      <c r="C41" s="262" t="s">
        <v>67</v>
      </c>
      <c r="D41" s="262"/>
      <c r="E41" s="262"/>
      <c r="F41" s="273"/>
      <c r="G41" s="331"/>
    </row>
    <row r="42" spans="2:7" ht="12.75">
      <c r="B42" s="260" t="s">
        <v>68</v>
      </c>
      <c r="C42" s="262" t="s">
        <v>69</v>
      </c>
      <c r="D42" s="262"/>
      <c r="E42" s="262"/>
      <c r="F42" s="273"/>
      <c r="G42" s="331"/>
    </row>
    <row r="43" spans="2:7" ht="12.75">
      <c r="B43" s="260" t="s">
        <v>70</v>
      </c>
      <c r="C43" s="262" t="s">
        <v>71</v>
      </c>
      <c r="D43" s="262"/>
      <c r="E43" s="262"/>
      <c r="F43" s="273"/>
      <c r="G43" s="331"/>
    </row>
    <row r="44" spans="2:7" ht="12.75">
      <c r="B44" s="260" t="s">
        <v>72</v>
      </c>
      <c r="C44" s="262" t="s">
        <v>73</v>
      </c>
      <c r="D44" s="262"/>
      <c r="E44" s="262"/>
      <c r="F44" s="273"/>
      <c r="G44" s="331"/>
    </row>
    <row r="45" spans="2:7" ht="12.75">
      <c r="B45" s="260" t="s">
        <v>74</v>
      </c>
      <c r="C45" s="262" t="s">
        <v>75</v>
      </c>
      <c r="D45" s="262"/>
      <c r="E45" s="262"/>
      <c r="F45" s="273"/>
      <c r="G45" s="331"/>
    </row>
    <row r="46" spans="2:7" ht="12.75">
      <c r="B46" s="260" t="s">
        <v>76</v>
      </c>
      <c r="C46" s="262" t="s">
        <v>77</v>
      </c>
      <c r="D46" s="262"/>
      <c r="E46" s="262"/>
      <c r="F46" s="273"/>
      <c r="G46" s="331"/>
    </row>
    <row r="47" spans="2:7" ht="12.75">
      <c r="B47" s="260" t="s">
        <v>78</v>
      </c>
      <c r="C47" s="262" t="s">
        <v>79</v>
      </c>
      <c r="D47" s="262"/>
      <c r="E47" s="262"/>
      <c r="F47" s="273"/>
      <c r="G47" s="331"/>
    </row>
    <row r="48" spans="2:7" ht="12.75">
      <c r="B48" s="260" t="s">
        <v>80</v>
      </c>
      <c r="C48" s="262" t="s">
        <v>81</v>
      </c>
      <c r="D48" s="262"/>
      <c r="E48" s="262"/>
      <c r="F48" s="273"/>
      <c r="G48" s="331"/>
    </row>
    <row r="49" spans="2:7" ht="12.75">
      <c r="B49" s="260" t="s">
        <v>82</v>
      </c>
      <c r="C49" s="262" t="s">
        <v>83</v>
      </c>
      <c r="D49" s="262"/>
      <c r="E49" s="262"/>
      <c r="F49" s="273"/>
      <c r="G49" s="331"/>
    </row>
    <row r="50" spans="2:7" ht="12.75">
      <c r="B50" s="260" t="s">
        <v>84</v>
      </c>
      <c r="C50" s="262" t="s">
        <v>85</v>
      </c>
      <c r="D50" s="262"/>
      <c r="E50" s="262"/>
      <c r="F50" s="273"/>
      <c r="G50" s="331"/>
    </row>
    <row r="51" spans="2:7" ht="12.75">
      <c r="B51" s="260" t="s">
        <v>86</v>
      </c>
      <c r="C51" s="262" t="s">
        <v>87</v>
      </c>
      <c r="D51" s="262"/>
      <c r="E51" s="262"/>
      <c r="F51" s="273"/>
      <c r="G51" s="331"/>
    </row>
    <row r="52" spans="2:7" ht="12.75">
      <c r="B52" s="260" t="s">
        <v>88</v>
      </c>
      <c r="C52" s="262" t="s">
        <v>89</v>
      </c>
      <c r="D52" s="262"/>
      <c r="E52" s="262"/>
      <c r="F52" s="273"/>
      <c r="G52" s="331"/>
    </row>
    <row r="53" spans="2:7" ht="12.75">
      <c r="B53" s="260" t="s">
        <v>90</v>
      </c>
      <c r="C53" s="262" t="s">
        <v>91</v>
      </c>
      <c r="D53" s="262"/>
      <c r="E53" s="262"/>
      <c r="F53" s="273"/>
      <c r="G53" s="331"/>
    </row>
    <row r="54" spans="2:7" ht="12.75">
      <c r="B54" s="260" t="s">
        <v>92</v>
      </c>
      <c r="C54" s="262" t="s">
        <v>93</v>
      </c>
      <c r="D54" s="262"/>
      <c r="E54" s="262"/>
      <c r="F54" s="273"/>
      <c r="G54" s="331"/>
    </row>
    <row r="55" spans="2:7" ht="12.75">
      <c r="B55" s="260" t="s">
        <v>94</v>
      </c>
      <c r="C55" s="262" t="s">
        <v>95</v>
      </c>
      <c r="D55" s="262"/>
      <c r="E55" s="262"/>
      <c r="F55" s="273"/>
      <c r="G55" s="331"/>
    </row>
    <row r="56" spans="2:7" ht="12.75">
      <c r="B56" s="260" t="s">
        <v>96</v>
      </c>
      <c r="C56" s="262" t="s">
        <v>97</v>
      </c>
      <c r="D56" s="262"/>
      <c r="E56" s="262"/>
      <c r="F56" s="273"/>
      <c r="G56" s="331"/>
    </row>
    <row r="57" spans="2:7" ht="12.75">
      <c r="B57" s="258" t="s">
        <v>98</v>
      </c>
      <c r="C57" s="259" t="s">
        <v>99</v>
      </c>
      <c r="D57" s="259"/>
      <c r="E57" s="259"/>
      <c r="F57" s="272"/>
      <c r="G57" s="328"/>
    </row>
    <row r="58" spans="2:7" ht="23.25" customHeight="1">
      <c r="B58" s="131" t="s">
        <v>100</v>
      </c>
      <c r="C58" s="417" t="s">
        <v>101</v>
      </c>
      <c r="D58" s="418"/>
      <c r="E58" s="419"/>
      <c r="F58" s="208">
        <f>F36-F37+F38+F42-F43+F44-F45+F46-F47+F48-F49+F50-F51+F52-F53+F54-F55+F56-F57</f>
        <v>0</v>
      </c>
      <c r="G58" s="337">
        <f>G36-G37+G38+G42-G43+G44-G45+G46-G47+G48-G49+G50-G51+G52-G53+G54-G55+G56-G57</f>
        <v>0</v>
      </c>
    </row>
    <row r="59" spans="2:7" ht="12.75">
      <c r="B59" s="263" t="s">
        <v>102</v>
      </c>
      <c r="C59" s="264" t="s">
        <v>103</v>
      </c>
      <c r="D59" s="264"/>
      <c r="E59" s="264"/>
      <c r="F59" s="265">
        <f>SUM(F60:F61)</f>
        <v>0</v>
      </c>
      <c r="G59" s="336">
        <f>SUM(G60:G61)</f>
        <v>0</v>
      </c>
    </row>
    <row r="60" spans="2:7" ht="12.75">
      <c r="B60" s="260" t="s">
        <v>104</v>
      </c>
      <c r="C60" s="262" t="s">
        <v>105</v>
      </c>
      <c r="D60" s="262"/>
      <c r="E60" s="262"/>
      <c r="F60" s="273"/>
      <c r="G60" s="331"/>
    </row>
    <row r="61" spans="2:7" ht="12.75">
      <c r="B61" s="258" t="s">
        <v>106</v>
      </c>
      <c r="C61" s="259" t="s">
        <v>107</v>
      </c>
      <c r="D61" s="259"/>
      <c r="E61" s="259"/>
      <c r="F61" s="272"/>
      <c r="G61" s="328"/>
    </row>
    <row r="62" spans="2:7" ht="12.75">
      <c r="B62" s="116" t="s">
        <v>108</v>
      </c>
      <c r="C62" s="123" t="s">
        <v>109</v>
      </c>
      <c r="D62" s="123"/>
      <c r="E62" s="123"/>
      <c r="F62" s="209">
        <f>F35+F58-F59</f>
        <v>0</v>
      </c>
      <c r="G62" s="338">
        <f>G35+G58-G59</f>
        <v>0</v>
      </c>
    </row>
    <row r="63" spans="2:7" ht="12.75">
      <c r="B63" s="256" t="s">
        <v>110</v>
      </c>
      <c r="C63" s="257" t="s">
        <v>111</v>
      </c>
      <c r="D63" s="257"/>
      <c r="E63" s="257"/>
      <c r="F63" s="271"/>
      <c r="G63" s="327"/>
    </row>
    <row r="64" spans="2:7" ht="12.75">
      <c r="B64" s="260" t="s">
        <v>112</v>
      </c>
      <c r="C64" s="262" t="s">
        <v>113</v>
      </c>
      <c r="D64" s="262"/>
      <c r="E64" s="262"/>
      <c r="F64" s="273"/>
      <c r="G64" s="331"/>
    </row>
    <row r="65" spans="2:7" ht="12.75">
      <c r="B65" s="124" t="s">
        <v>114</v>
      </c>
      <c r="C65" s="125" t="s">
        <v>115</v>
      </c>
      <c r="D65" s="125"/>
      <c r="E65" s="125"/>
      <c r="F65" s="212">
        <f>SUM(F66:F67)</f>
        <v>0</v>
      </c>
      <c r="G65" s="339">
        <f>SUM(G66:G67)</f>
        <v>0</v>
      </c>
    </row>
    <row r="66" spans="2:7" ht="12.75">
      <c r="B66" s="260" t="s">
        <v>116</v>
      </c>
      <c r="C66" s="262" t="s">
        <v>117</v>
      </c>
      <c r="D66" s="262"/>
      <c r="E66" s="262"/>
      <c r="F66" s="273"/>
      <c r="G66" s="331"/>
    </row>
    <row r="67" spans="2:7" ht="12.75">
      <c r="B67" s="258" t="s">
        <v>118</v>
      </c>
      <c r="C67" s="259" t="s">
        <v>119</v>
      </c>
      <c r="D67" s="259"/>
      <c r="E67" s="259"/>
      <c r="F67" s="272"/>
      <c r="G67" s="328"/>
    </row>
    <row r="68" spans="2:7" ht="12.75">
      <c r="B68" s="121" t="s">
        <v>120</v>
      </c>
      <c r="C68" s="126" t="s">
        <v>121</v>
      </c>
      <c r="D68" s="126"/>
      <c r="E68" s="126"/>
      <c r="F68" s="211">
        <f>F63-F64-F65</f>
        <v>0</v>
      </c>
      <c r="G68" s="340">
        <f>G63-G64-G65</f>
        <v>0</v>
      </c>
    </row>
    <row r="69" spans="2:7" ht="12.75">
      <c r="B69" s="106" t="s">
        <v>122</v>
      </c>
      <c r="C69" s="107" t="s">
        <v>123</v>
      </c>
      <c r="D69" s="107"/>
      <c r="E69" s="107"/>
      <c r="F69" s="276"/>
      <c r="G69" s="341"/>
    </row>
    <row r="70" spans="2:7" ht="12.75">
      <c r="B70" s="127" t="s">
        <v>124</v>
      </c>
      <c r="C70" s="128" t="s">
        <v>125</v>
      </c>
      <c r="D70" s="128"/>
      <c r="E70" s="128"/>
      <c r="F70" s="210">
        <f>F62+F68-F69</f>
        <v>0</v>
      </c>
      <c r="G70" s="342">
        <f>G62+G68-G69</f>
        <v>0</v>
      </c>
    </row>
    <row r="71" ht="12.75" hidden="1">
      <c r="G71" s="343"/>
    </row>
    <row r="72" spans="2:7" ht="12.75" hidden="1">
      <c r="B72" s="277" t="s">
        <v>301</v>
      </c>
      <c r="C72" s="278" t="s">
        <v>302</v>
      </c>
      <c r="D72" s="278"/>
      <c r="E72" s="278"/>
      <c r="F72" s="279">
        <f>F7+F10+F25+F27+F29+F31+F33</f>
        <v>0</v>
      </c>
      <c r="G72" s="344">
        <f>G7+G10+G25+G27+G29+G31+G33</f>
        <v>0</v>
      </c>
    </row>
    <row r="73" spans="2:7" ht="12.75" hidden="1">
      <c r="B73" s="280" t="s">
        <v>303</v>
      </c>
      <c r="C73" s="281" t="s">
        <v>304</v>
      </c>
      <c r="D73" s="281"/>
      <c r="E73" s="281"/>
      <c r="F73" s="282">
        <f>F8+F14+F18+F23+F24+F26+F28+F30+F32+F34</f>
        <v>0</v>
      </c>
      <c r="G73" s="345">
        <f>G8+G14+G18+G23+G24+G26+G28+G30+G32+G34</f>
        <v>0</v>
      </c>
    </row>
    <row r="74" spans="2:7" ht="12.75" hidden="1">
      <c r="B74" s="283" t="s">
        <v>305</v>
      </c>
      <c r="C74" s="284" t="s">
        <v>306</v>
      </c>
      <c r="D74" s="284"/>
      <c r="E74" s="284"/>
      <c r="F74" s="285">
        <f>F36+F38+F42+F44+F46+F48+F50+F52+F54+F56</f>
        <v>0</v>
      </c>
      <c r="G74" s="346">
        <f>G36+G38+G42+G44+G46+G48+G50+G52+G54+G56</f>
        <v>0</v>
      </c>
    </row>
    <row r="75" spans="2:7" ht="12.75" hidden="1">
      <c r="B75" s="283" t="s">
        <v>307</v>
      </c>
      <c r="C75" s="284" t="s">
        <v>308</v>
      </c>
      <c r="D75" s="284"/>
      <c r="E75" s="284"/>
      <c r="F75" s="285">
        <f>F37+F43+F45+F47+F49+F51+F53+F55+F57</f>
        <v>0</v>
      </c>
      <c r="G75" s="346">
        <f>G37+G43+G45+G47+G49+G51+G53+G55+G57</f>
        <v>0</v>
      </c>
    </row>
    <row r="76" spans="2:7" ht="12.75" hidden="1">
      <c r="B76" s="280" t="s">
        <v>309</v>
      </c>
      <c r="C76" s="281" t="s">
        <v>310</v>
      </c>
      <c r="D76" s="281"/>
      <c r="E76" s="281"/>
      <c r="F76" s="282">
        <f>F72+F74+F63</f>
        <v>0</v>
      </c>
      <c r="G76" s="345">
        <f>G72+G74+G63</f>
        <v>0</v>
      </c>
    </row>
    <row r="77" spans="2:7" ht="12.75" hidden="1">
      <c r="B77" s="280" t="s">
        <v>311</v>
      </c>
      <c r="C77" s="281" t="s">
        <v>312</v>
      </c>
      <c r="D77" s="281"/>
      <c r="E77" s="281"/>
      <c r="F77" s="282">
        <f>F73+F75+F64</f>
        <v>0</v>
      </c>
      <c r="G77" s="345">
        <f>G73+G75+G64</f>
        <v>0</v>
      </c>
    </row>
    <row r="78" spans="2:7" ht="12.75" hidden="1">
      <c r="B78" s="280"/>
      <c r="C78" s="281" t="s">
        <v>313</v>
      </c>
      <c r="D78" s="281"/>
      <c r="E78" s="281"/>
      <c r="F78" s="282">
        <f>F77+F59+F65</f>
        <v>0</v>
      </c>
      <c r="G78" s="345">
        <f>G77+G59+G65</f>
        <v>0</v>
      </c>
    </row>
    <row r="79" spans="2:7" ht="12.75" hidden="1">
      <c r="B79" s="286"/>
      <c r="C79" s="287" t="s">
        <v>314</v>
      </c>
      <c r="D79" s="287"/>
      <c r="E79" s="287"/>
      <c r="F79" s="288">
        <f>F76-F77</f>
        <v>0</v>
      </c>
      <c r="G79" s="347">
        <f>G76-G77</f>
        <v>0</v>
      </c>
    </row>
    <row r="80" spans="2:7" ht="12.75" hidden="1">
      <c r="B80" s="289"/>
      <c r="C80" s="290" t="s">
        <v>315</v>
      </c>
      <c r="D80" s="290"/>
      <c r="E80" s="290"/>
      <c r="F80" s="291">
        <f>F79+F47</f>
        <v>0</v>
      </c>
      <c r="G80" s="348">
        <f>G79+G47</f>
        <v>0</v>
      </c>
    </row>
    <row r="81" ht="12.75">
      <c r="G81" s="343"/>
    </row>
    <row r="82" spans="3:7" ht="12.75">
      <c r="C82" s="129"/>
      <c r="D82" s="129"/>
      <c r="E82" s="129"/>
      <c r="F82" s="129"/>
      <c r="G82" s="129"/>
    </row>
    <row r="83" spans="3:7" ht="12.75">
      <c r="C83" s="129"/>
      <c r="D83" s="129"/>
      <c r="E83" s="129"/>
      <c r="F83" s="129"/>
      <c r="G83" s="129"/>
    </row>
    <row r="84" spans="3:7" ht="12.75">
      <c r="C84" s="129"/>
      <c r="D84" s="129"/>
      <c r="E84" s="129"/>
      <c r="F84" s="129"/>
      <c r="G84" s="129"/>
    </row>
    <row r="85" spans="3:7" ht="12.75">
      <c r="C85" s="129"/>
      <c r="D85" s="129"/>
      <c r="E85" s="129"/>
      <c r="F85" s="129"/>
      <c r="G85" s="129"/>
    </row>
    <row r="86" spans="3:7" ht="12.75">
      <c r="C86" s="129"/>
      <c r="D86" s="129"/>
      <c r="E86" s="129"/>
      <c r="F86" s="129"/>
      <c r="G86" s="129"/>
    </row>
    <row r="87" spans="3:7" ht="12.75">
      <c r="C87" s="129"/>
      <c r="D87" s="129"/>
      <c r="E87" s="129"/>
      <c r="F87" s="129"/>
      <c r="G87" s="129"/>
    </row>
    <row r="88" spans="3:7" ht="12.75">
      <c r="C88" s="129"/>
      <c r="D88" s="129"/>
      <c r="E88" s="129"/>
      <c r="F88" s="129"/>
      <c r="G88" s="129"/>
    </row>
    <row r="89" spans="3:7" ht="12.75">
      <c r="C89" s="129"/>
      <c r="D89" s="129"/>
      <c r="E89" s="129"/>
      <c r="F89" s="129"/>
      <c r="G89" s="129"/>
    </row>
    <row r="90" spans="3:7" ht="12.75">
      <c r="C90" s="129"/>
      <c r="D90" s="129"/>
      <c r="E90" s="129"/>
      <c r="F90" s="129"/>
      <c r="G90" s="129"/>
    </row>
    <row r="91" spans="3:7" ht="12.75">
      <c r="C91" s="129"/>
      <c r="D91" s="129"/>
      <c r="E91" s="129"/>
      <c r="F91" s="129"/>
      <c r="G91" s="129"/>
    </row>
    <row r="92" spans="3:7" ht="12.75">
      <c r="C92" s="129"/>
      <c r="D92" s="129"/>
      <c r="E92" s="129"/>
      <c r="F92" s="129"/>
      <c r="G92" s="129"/>
    </row>
    <row r="93" spans="3:7" ht="12.75">
      <c r="C93" s="129"/>
      <c r="D93" s="129"/>
      <c r="E93" s="129"/>
      <c r="F93" s="129"/>
      <c r="G93" s="129"/>
    </row>
    <row r="94" spans="3:7" ht="12.75">
      <c r="C94" s="129"/>
      <c r="D94" s="129"/>
      <c r="E94" s="129"/>
      <c r="F94" s="129"/>
      <c r="G94" s="129"/>
    </row>
    <row r="95" spans="3:7" ht="12.75">
      <c r="C95" s="129"/>
      <c r="D95" s="129"/>
      <c r="E95" s="129"/>
      <c r="F95" s="129"/>
      <c r="G95" s="129"/>
    </row>
    <row r="96" spans="3:7" ht="12.75">
      <c r="C96" s="129"/>
      <c r="D96" s="129"/>
      <c r="E96" s="129"/>
      <c r="F96" s="129"/>
      <c r="G96" s="129"/>
    </row>
    <row r="97" spans="3:7" ht="12.75">
      <c r="C97" s="129"/>
      <c r="D97" s="129"/>
      <c r="E97" s="129"/>
      <c r="F97" s="129"/>
      <c r="G97" s="129"/>
    </row>
    <row r="98" spans="3:7" ht="12.75">
      <c r="C98" s="129"/>
      <c r="D98" s="129"/>
      <c r="E98" s="129"/>
      <c r="F98" s="129"/>
      <c r="G98" s="129"/>
    </row>
    <row r="99" spans="3:7" ht="12.75">
      <c r="C99" s="129"/>
      <c r="D99" s="129"/>
      <c r="E99" s="129"/>
      <c r="F99" s="129"/>
      <c r="G99" s="129"/>
    </row>
    <row r="100" spans="3:7" ht="12.75">
      <c r="C100" s="129"/>
      <c r="D100" s="129"/>
      <c r="E100" s="129"/>
      <c r="F100" s="129"/>
      <c r="G100" s="129"/>
    </row>
    <row r="101" spans="3:7" ht="12.75">
      <c r="C101" s="129"/>
      <c r="D101" s="129"/>
      <c r="E101" s="129"/>
      <c r="F101" s="129"/>
      <c r="G101" s="129"/>
    </row>
    <row r="102" spans="3:7" ht="12.75">
      <c r="C102" s="129"/>
      <c r="D102" s="129"/>
      <c r="E102" s="129"/>
      <c r="F102" s="129"/>
      <c r="G102" s="129"/>
    </row>
    <row r="103" spans="3:7" ht="12.75">
      <c r="C103" s="129"/>
      <c r="D103" s="129"/>
      <c r="E103" s="129"/>
      <c r="F103" s="129"/>
      <c r="G103" s="129"/>
    </row>
    <row r="104" spans="3:7" ht="12.75">
      <c r="C104" s="129"/>
      <c r="D104" s="129"/>
      <c r="E104" s="129"/>
      <c r="F104" s="129"/>
      <c r="G104" s="129"/>
    </row>
    <row r="105" spans="3:7" ht="12.75">
      <c r="C105" s="129"/>
      <c r="D105" s="129"/>
      <c r="E105" s="129"/>
      <c r="F105" s="129"/>
      <c r="G105" s="129"/>
    </row>
    <row r="106" spans="3:7" ht="12.75">
      <c r="C106" s="129"/>
      <c r="D106" s="129"/>
      <c r="E106" s="129"/>
      <c r="F106" s="129"/>
      <c r="G106" s="129"/>
    </row>
    <row r="107" spans="3:7" ht="12.75">
      <c r="C107" s="129"/>
      <c r="D107" s="129"/>
      <c r="E107" s="129"/>
      <c r="F107" s="129"/>
      <c r="G107" s="129"/>
    </row>
    <row r="108" spans="3:7" ht="12.75">
      <c r="C108" s="129"/>
      <c r="D108" s="129"/>
      <c r="E108" s="129"/>
      <c r="F108" s="129"/>
      <c r="G108" s="129"/>
    </row>
    <row r="109" spans="3:7" ht="12.75">
      <c r="C109" s="129"/>
      <c r="D109" s="129"/>
      <c r="E109" s="129"/>
      <c r="F109" s="129"/>
      <c r="G109" s="129"/>
    </row>
    <row r="110" spans="3:7" ht="12.75">
      <c r="C110" s="129"/>
      <c r="D110" s="129"/>
      <c r="E110" s="129"/>
      <c r="F110" s="129"/>
      <c r="G110" s="129"/>
    </row>
    <row r="111" spans="3:7" ht="12.75">
      <c r="C111" s="129"/>
      <c r="D111" s="129"/>
      <c r="E111" s="129"/>
      <c r="F111" s="129"/>
      <c r="G111" s="129"/>
    </row>
    <row r="112" spans="3:7" ht="12.75">
      <c r="C112" s="129"/>
      <c r="D112" s="129"/>
      <c r="E112" s="129"/>
      <c r="F112" s="129"/>
      <c r="G112" s="129"/>
    </row>
    <row r="113" spans="3:7" ht="12.75">
      <c r="C113" s="129"/>
      <c r="D113" s="129"/>
      <c r="E113" s="129"/>
      <c r="F113" s="129"/>
      <c r="G113" s="129"/>
    </row>
    <row r="114" spans="3:7" ht="12.75">
      <c r="C114" s="129"/>
      <c r="D114" s="129"/>
      <c r="E114" s="129"/>
      <c r="F114" s="129"/>
      <c r="G114" s="129"/>
    </row>
    <row r="115" spans="3:7" ht="12.75">
      <c r="C115" s="129"/>
      <c r="D115" s="129"/>
      <c r="E115" s="129"/>
      <c r="F115" s="129"/>
      <c r="G115" s="129"/>
    </row>
    <row r="116" spans="3:7" ht="12.75">
      <c r="C116" s="129"/>
      <c r="D116" s="129"/>
      <c r="E116" s="129"/>
      <c r="F116" s="129"/>
      <c r="G116" s="129"/>
    </row>
    <row r="117" spans="3:7" ht="12.75">
      <c r="C117" s="129"/>
      <c r="D117" s="129"/>
      <c r="E117" s="129"/>
      <c r="F117" s="129"/>
      <c r="G117" s="129"/>
    </row>
    <row r="118" spans="3:7" ht="12.75">
      <c r="C118" s="129"/>
      <c r="D118" s="129"/>
      <c r="E118" s="129"/>
      <c r="F118" s="129"/>
      <c r="G118" s="129"/>
    </row>
    <row r="119" spans="3:7" ht="12.75">
      <c r="C119" s="129"/>
      <c r="D119" s="129"/>
      <c r="E119" s="129"/>
      <c r="F119" s="129"/>
      <c r="G119" s="129"/>
    </row>
    <row r="120" spans="3:7" ht="12.75">
      <c r="C120" s="129"/>
      <c r="D120" s="129"/>
      <c r="E120" s="129"/>
      <c r="F120" s="129"/>
      <c r="G120" s="129"/>
    </row>
    <row r="121" spans="3:7" ht="12.75">
      <c r="C121" s="129"/>
      <c r="D121" s="129"/>
      <c r="E121" s="129"/>
      <c r="F121" s="129"/>
      <c r="G121" s="129"/>
    </row>
    <row r="122" spans="3:7" ht="12.75">
      <c r="C122" s="129"/>
      <c r="D122" s="129"/>
      <c r="E122" s="129"/>
      <c r="F122" s="129"/>
      <c r="G122" s="129"/>
    </row>
    <row r="123" spans="3:7" ht="12.75">
      <c r="C123" s="129"/>
      <c r="D123" s="129"/>
      <c r="E123" s="129"/>
      <c r="F123" s="129"/>
      <c r="G123" s="129"/>
    </row>
    <row r="124" spans="3:7" ht="12.75">
      <c r="C124" s="129"/>
      <c r="D124" s="129"/>
      <c r="E124" s="129"/>
      <c r="F124" s="129"/>
      <c r="G124" s="129"/>
    </row>
    <row r="125" spans="3:7" ht="12.75">
      <c r="C125" s="129"/>
      <c r="D125" s="129"/>
      <c r="E125" s="129"/>
      <c r="F125" s="129"/>
      <c r="G125" s="129"/>
    </row>
    <row r="126" spans="3:7" ht="12.75">
      <c r="C126" s="129"/>
      <c r="D126" s="129"/>
      <c r="E126" s="129"/>
      <c r="F126" s="129"/>
      <c r="G126" s="129"/>
    </row>
    <row r="127" spans="3:7" ht="12.75">
      <c r="C127" s="129"/>
      <c r="D127" s="129"/>
      <c r="E127" s="129"/>
      <c r="F127" s="129"/>
      <c r="G127" s="129"/>
    </row>
    <row r="128" spans="3:7" ht="12.75">
      <c r="C128" s="129"/>
      <c r="D128" s="129"/>
      <c r="E128" s="129"/>
      <c r="F128" s="129"/>
      <c r="G128" s="129"/>
    </row>
    <row r="129" spans="3:7" ht="12.75">
      <c r="C129" s="129"/>
      <c r="D129" s="129"/>
      <c r="E129" s="129"/>
      <c r="F129" s="129"/>
      <c r="G129" s="129"/>
    </row>
    <row r="130" spans="3:7" ht="12.75">
      <c r="C130" s="129"/>
      <c r="D130" s="129"/>
      <c r="E130" s="129"/>
      <c r="F130" s="129"/>
      <c r="G130" s="129"/>
    </row>
    <row r="131" spans="3:7" ht="12.75">
      <c r="C131" s="129"/>
      <c r="D131" s="129"/>
      <c r="E131" s="129"/>
      <c r="F131" s="129"/>
      <c r="G131" s="129"/>
    </row>
    <row r="132" spans="3:7" ht="12.75">
      <c r="C132" s="129"/>
      <c r="D132" s="129"/>
      <c r="E132" s="129"/>
      <c r="F132" s="129"/>
      <c r="G132" s="129"/>
    </row>
    <row r="133" spans="3:7" ht="12.75">
      <c r="C133" s="129"/>
      <c r="D133" s="129"/>
      <c r="E133" s="129"/>
      <c r="F133" s="129"/>
      <c r="G133" s="129"/>
    </row>
    <row r="134" spans="3:7" ht="12.75">
      <c r="C134" s="129"/>
      <c r="D134" s="129"/>
      <c r="E134" s="129"/>
      <c r="F134" s="129"/>
      <c r="G134" s="129"/>
    </row>
    <row r="135" spans="3:7" ht="12.75">
      <c r="C135" s="129"/>
      <c r="D135" s="129"/>
      <c r="E135" s="129"/>
      <c r="F135" s="129"/>
      <c r="G135" s="129"/>
    </row>
    <row r="136" spans="3:7" ht="12.75">
      <c r="C136" s="129"/>
      <c r="D136" s="129"/>
      <c r="E136" s="129"/>
      <c r="F136" s="129"/>
      <c r="G136" s="129"/>
    </row>
    <row r="137" spans="3:7" ht="12.75">
      <c r="C137" s="129"/>
      <c r="D137" s="129"/>
      <c r="E137" s="129"/>
      <c r="F137" s="129"/>
      <c r="G137" s="129"/>
    </row>
    <row r="138" spans="3:7" ht="12.75">
      <c r="C138" s="129"/>
      <c r="D138" s="129"/>
      <c r="E138" s="129"/>
      <c r="F138" s="129"/>
      <c r="G138" s="129"/>
    </row>
    <row r="139" spans="3:7" ht="12.75">
      <c r="C139" s="129"/>
      <c r="D139" s="129"/>
      <c r="E139" s="129"/>
      <c r="F139" s="129"/>
      <c r="G139" s="129"/>
    </row>
    <row r="140" spans="3:7" ht="12.75">
      <c r="C140" s="129"/>
      <c r="D140" s="129"/>
      <c r="E140" s="129"/>
      <c r="F140" s="129"/>
      <c r="G140" s="129"/>
    </row>
    <row r="141" spans="3:7" ht="12.75">
      <c r="C141" s="129"/>
      <c r="D141" s="129"/>
      <c r="E141" s="129"/>
      <c r="F141" s="129"/>
      <c r="G141" s="129"/>
    </row>
    <row r="142" spans="3:7" ht="12.75">
      <c r="C142" s="129"/>
      <c r="D142" s="129"/>
      <c r="E142" s="129"/>
      <c r="F142" s="129"/>
      <c r="G142" s="129"/>
    </row>
    <row r="143" spans="3:7" ht="12.75">
      <c r="C143" s="129"/>
      <c r="D143" s="129"/>
      <c r="E143" s="129"/>
      <c r="F143" s="129"/>
      <c r="G143" s="129"/>
    </row>
    <row r="144" spans="3:7" ht="12.75">
      <c r="C144" s="129"/>
      <c r="D144" s="129"/>
      <c r="E144" s="129"/>
      <c r="F144" s="129"/>
      <c r="G144" s="129"/>
    </row>
    <row r="145" spans="3:7" ht="12.75">
      <c r="C145" s="129"/>
      <c r="D145" s="129"/>
      <c r="E145" s="129"/>
      <c r="F145" s="129"/>
      <c r="G145" s="129"/>
    </row>
    <row r="146" spans="3:7" ht="12.75">
      <c r="C146" s="129"/>
      <c r="D146" s="129"/>
      <c r="E146" s="129"/>
      <c r="F146" s="129"/>
      <c r="G146" s="129"/>
    </row>
    <row r="147" spans="3:7" ht="12.75">
      <c r="C147" s="129"/>
      <c r="D147" s="129"/>
      <c r="E147" s="129"/>
      <c r="F147" s="129"/>
      <c r="G147" s="129"/>
    </row>
    <row r="148" spans="3:7" ht="12.75">
      <c r="C148" s="129"/>
      <c r="D148" s="129"/>
      <c r="E148" s="129"/>
      <c r="F148" s="129"/>
      <c r="G148" s="129"/>
    </row>
    <row r="149" spans="3:7" ht="12.75">
      <c r="C149" s="129"/>
      <c r="D149" s="129"/>
      <c r="E149" s="129"/>
      <c r="F149" s="129"/>
      <c r="G149" s="129"/>
    </row>
    <row r="150" spans="3:7" ht="12.75">
      <c r="C150" s="129"/>
      <c r="D150" s="129"/>
      <c r="E150" s="129"/>
      <c r="F150" s="129"/>
      <c r="G150" s="129"/>
    </row>
    <row r="151" spans="3:7" ht="12.75">
      <c r="C151" s="129"/>
      <c r="D151" s="129"/>
      <c r="E151" s="129"/>
      <c r="F151" s="129"/>
      <c r="G151" s="129"/>
    </row>
    <row r="152" spans="3:7" ht="12.75">
      <c r="C152" s="129"/>
      <c r="D152" s="129"/>
      <c r="E152" s="129"/>
      <c r="F152" s="129"/>
      <c r="G152" s="129"/>
    </row>
    <row r="153" spans="3:7" ht="12.75">
      <c r="C153" s="129"/>
      <c r="D153" s="129"/>
      <c r="E153" s="129"/>
      <c r="F153" s="129"/>
      <c r="G153" s="129"/>
    </row>
    <row r="154" spans="3:7" ht="12.75">
      <c r="C154" s="129"/>
      <c r="D154" s="129"/>
      <c r="E154" s="129"/>
      <c r="F154" s="129"/>
      <c r="G154" s="129"/>
    </row>
    <row r="155" spans="3:7" ht="12.75">
      <c r="C155" s="129"/>
      <c r="D155" s="129"/>
      <c r="E155" s="129"/>
      <c r="F155" s="129"/>
      <c r="G155" s="129"/>
    </row>
    <row r="156" spans="3:7" ht="12.75">
      <c r="C156" s="129"/>
      <c r="D156" s="129"/>
      <c r="E156" s="129"/>
      <c r="F156" s="129"/>
      <c r="G156" s="129"/>
    </row>
    <row r="157" spans="3:7" ht="12.75">
      <c r="C157" s="129"/>
      <c r="D157" s="129"/>
      <c r="E157" s="129"/>
      <c r="F157" s="129"/>
      <c r="G157" s="129"/>
    </row>
    <row r="158" spans="3:7" ht="12.75">
      <c r="C158" s="129"/>
      <c r="D158" s="129"/>
      <c r="E158" s="129"/>
      <c r="F158" s="129"/>
      <c r="G158" s="129"/>
    </row>
    <row r="159" spans="3:7" ht="12.75">
      <c r="C159" s="129"/>
      <c r="D159" s="129"/>
      <c r="E159" s="129"/>
      <c r="F159" s="129"/>
      <c r="G159" s="129"/>
    </row>
    <row r="160" spans="3:7" ht="12.75">
      <c r="C160" s="129"/>
      <c r="D160" s="129"/>
      <c r="E160" s="129"/>
      <c r="F160" s="129"/>
      <c r="G160" s="129"/>
    </row>
    <row r="161" spans="3:7" ht="12.75">
      <c r="C161" s="129"/>
      <c r="D161" s="129"/>
      <c r="E161" s="129"/>
      <c r="F161" s="129"/>
      <c r="G161" s="129"/>
    </row>
    <row r="162" spans="3:7" ht="12.75">
      <c r="C162" s="129"/>
      <c r="D162" s="129"/>
      <c r="E162" s="129"/>
      <c r="F162" s="129"/>
      <c r="G162" s="129"/>
    </row>
    <row r="163" spans="3:7" ht="12.75">
      <c r="C163" s="129"/>
      <c r="D163" s="129"/>
      <c r="E163" s="129"/>
      <c r="F163" s="129"/>
      <c r="G163" s="129"/>
    </row>
    <row r="164" spans="3:7" ht="12.75">
      <c r="C164" s="129"/>
      <c r="D164" s="129"/>
      <c r="E164" s="129"/>
      <c r="F164" s="129"/>
      <c r="G164" s="129"/>
    </row>
    <row r="165" spans="3:7" ht="12.75">
      <c r="C165" s="129"/>
      <c r="D165" s="129"/>
      <c r="E165" s="129"/>
      <c r="F165" s="129"/>
      <c r="G165" s="129"/>
    </row>
    <row r="166" spans="3:7" ht="12.75">
      <c r="C166" s="129"/>
      <c r="D166" s="129"/>
      <c r="E166" s="129"/>
      <c r="F166" s="129"/>
      <c r="G166" s="129"/>
    </row>
    <row r="167" spans="3:7" ht="12.75">
      <c r="C167" s="129"/>
      <c r="D167" s="129"/>
      <c r="E167" s="129"/>
      <c r="F167" s="129"/>
      <c r="G167" s="129"/>
    </row>
    <row r="168" spans="3:7" ht="12.75">
      <c r="C168" s="129"/>
      <c r="D168" s="129"/>
      <c r="E168" s="129"/>
      <c r="F168" s="129"/>
      <c r="G168" s="129"/>
    </row>
    <row r="169" spans="3:7" ht="12.75">
      <c r="C169" s="129"/>
      <c r="D169" s="129"/>
      <c r="E169" s="129"/>
      <c r="F169" s="129"/>
      <c r="G169" s="129"/>
    </row>
    <row r="170" spans="3:7" ht="12.75">
      <c r="C170" s="129"/>
      <c r="D170" s="129"/>
      <c r="E170" s="129"/>
      <c r="F170" s="129"/>
      <c r="G170" s="129"/>
    </row>
    <row r="171" spans="3:7" ht="12.75">
      <c r="C171" s="129"/>
      <c r="D171" s="129"/>
      <c r="E171" s="129"/>
      <c r="F171" s="129"/>
      <c r="G171" s="129"/>
    </row>
    <row r="172" spans="3:7" ht="12.75">
      <c r="C172" s="129"/>
      <c r="D172" s="129"/>
      <c r="E172" s="129"/>
      <c r="F172" s="129"/>
      <c r="G172" s="129"/>
    </row>
    <row r="173" spans="3:7" ht="12.75">
      <c r="C173" s="129"/>
      <c r="D173" s="129"/>
      <c r="E173" s="129"/>
      <c r="F173" s="129"/>
      <c r="G173" s="129"/>
    </row>
    <row r="174" spans="3:7" ht="12.75">
      <c r="C174" s="129"/>
      <c r="D174" s="129"/>
      <c r="E174" s="129"/>
      <c r="F174" s="129"/>
      <c r="G174" s="129"/>
    </row>
    <row r="175" spans="3:7" ht="12.75">
      <c r="C175" s="129"/>
      <c r="D175" s="129"/>
      <c r="E175" s="129"/>
      <c r="F175" s="129"/>
      <c r="G175" s="129"/>
    </row>
    <row r="176" spans="3:7" ht="12.75">
      <c r="C176" s="129"/>
      <c r="D176" s="129"/>
      <c r="E176" s="129"/>
      <c r="F176" s="129"/>
      <c r="G176" s="129"/>
    </row>
    <row r="177" spans="3:7" ht="12.75">
      <c r="C177" s="129"/>
      <c r="D177" s="129"/>
      <c r="E177" s="129"/>
      <c r="F177" s="129"/>
      <c r="G177" s="129"/>
    </row>
    <row r="178" spans="3:7" ht="12.75">
      <c r="C178" s="129"/>
      <c r="D178" s="129"/>
      <c r="E178" s="129"/>
      <c r="F178" s="129"/>
      <c r="G178" s="129"/>
    </row>
    <row r="179" spans="3:7" ht="12.75">
      <c r="C179" s="129"/>
      <c r="D179" s="129"/>
      <c r="E179" s="129"/>
      <c r="F179" s="129"/>
      <c r="G179" s="129"/>
    </row>
    <row r="180" spans="3:7" ht="12.75">
      <c r="C180" s="129"/>
      <c r="D180" s="129"/>
      <c r="E180" s="129"/>
      <c r="F180" s="129"/>
      <c r="G180" s="129"/>
    </row>
    <row r="181" spans="3:7" ht="12.75">
      <c r="C181" s="129"/>
      <c r="D181" s="129"/>
      <c r="E181" s="129"/>
      <c r="F181" s="129"/>
      <c r="G181" s="129"/>
    </row>
    <row r="182" spans="3:7" ht="12.75">
      <c r="C182" s="129"/>
      <c r="D182" s="129"/>
      <c r="E182" s="129"/>
      <c r="F182" s="129"/>
      <c r="G182" s="129"/>
    </row>
    <row r="183" spans="3:7" ht="12.75">
      <c r="C183" s="129"/>
      <c r="D183" s="129"/>
      <c r="E183" s="129"/>
      <c r="F183" s="129"/>
      <c r="G183" s="129"/>
    </row>
    <row r="184" spans="3:7" ht="12.75">
      <c r="C184" s="129"/>
      <c r="D184" s="129"/>
      <c r="E184" s="129"/>
      <c r="F184" s="129"/>
      <c r="G184" s="129"/>
    </row>
    <row r="185" spans="3:7" ht="12.75">
      <c r="C185" s="129"/>
      <c r="D185" s="129"/>
      <c r="E185" s="129"/>
      <c r="F185" s="129"/>
      <c r="G185" s="129"/>
    </row>
    <row r="186" spans="3:7" ht="12.75">
      <c r="C186" s="129"/>
      <c r="D186" s="129"/>
      <c r="E186" s="129"/>
      <c r="F186" s="129"/>
      <c r="G186" s="129"/>
    </row>
    <row r="187" spans="3:7" ht="12.75">
      <c r="C187" s="129"/>
      <c r="D187" s="129"/>
      <c r="E187" s="129"/>
      <c r="F187" s="129"/>
      <c r="G187" s="129"/>
    </row>
    <row r="188" spans="3:7" ht="12.75">
      <c r="C188" s="129"/>
      <c r="D188" s="129"/>
      <c r="E188" s="129"/>
      <c r="F188" s="129"/>
      <c r="G188" s="129"/>
    </row>
    <row r="189" spans="3:7" ht="12.75">
      <c r="C189" s="129"/>
      <c r="D189" s="129"/>
      <c r="E189" s="129"/>
      <c r="F189" s="129"/>
      <c r="G189" s="129"/>
    </row>
    <row r="190" spans="3:7" ht="12.75">
      <c r="C190" s="129"/>
      <c r="D190" s="129"/>
      <c r="E190" s="129"/>
      <c r="F190" s="129"/>
      <c r="G190" s="129"/>
    </row>
    <row r="191" spans="3:7" ht="12.75">
      <c r="C191" s="129"/>
      <c r="D191" s="129"/>
      <c r="E191" s="129"/>
      <c r="F191" s="129"/>
      <c r="G191" s="129"/>
    </row>
    <row r="192" spans="3:7" ht="12.75">
      <c r="C192" s="129"/>
      <c r="D192" s="129"/>
      <c r="E192" s="129"/>
      <c r="F192" s="129"/>
      <c r="G192" s="129"/>
    </row>
    <row r="193" spans="3:7" ht="12.75">
      <c r="C193" s="129"/>
      <c r="D193" s="129"/>
      <c r="E193" s="129"/>
      <c r="F193" s="129"/>
      <c r="G193" s="129"/>
    </row>
    <row r="194" spans="3:7" ht="12.75">
      <c r="C194" s="129"/>
      <c r="D194" s="129"/>
      <c r="E194" s="129"/>
      <c r="F194" s="129"/>
      <c r="G194" s="129"/>
    </row>
    <row r="195" spans="3:7" ht="12.75">
      <c r="C195" s="129"/>
      <c r="D195" s="129"/>
      <c r="E195" s="129"/>
      <c r="F195" s="129"/>
      <c r="G195" s="129"/>
    </row>
    <row r="196" spans="3:7" ht="12.75">
      <c r="C196" s="129"/>
      <c r="D196" s="129"/>
      <c r="E196" s="129"/>
      <c r="F196" s="129"/>
      <c r="G196" s="129"/>
    </row>
    <row r="197" spans="3:7" ht="12.75">
      <c r="C197" s="129"/>
      <c r="D197" s="129"/>
      <c r="E197" s="129"/>
      <c r="F197" s="129"/>
      <c r="G197" s="129"/>
    </row>
    <row r="198" spans="3:7" ht="12.75">
      <c r="C198" s="129"/>
      <c r="D198" s="129"/>
      <c r="E198" s="129"/>
      <c r="F198" s="129"/>
      <c r="G198" s="129"/>
    </row>
    <row r="199" spans="3:7" ht="12.75">
      <c r="C199" s="129"/>
      <c r="D199" s="129"/>
      <c r="E199" s="129"/>
      <c r="F199" s="129"/>
      <c r="G199" s="129"/>
    </row>
    <row r="200" spans="3:7" ht="12.75">
      <c r="C200" s="129"/>
      <c r="D200" s="129"/>
      <c r="E200" s="129"/>
      <c r="F200" s="129"/>
      <c r="G200" s="129"/>
    </row>
    <row r="201" spans="3:7" ht="12.75">
      <c r="C201" s="129"/>
      <c r="D201" s="129"/>
      <c r="E201" s="129"/>
      <c r="F201" s="129"/>
      <c r="G201" s="129"/>
    </row>
    <row r="202" spans="3:7" ht="12.75">
      <c r="C202" s="129"/>
      <c r="D202" s="129"/>
      <c r="E202" s="129"/>
      <c r="F202" s="129"/>
      <c r="G202" s="129"/>
    </row>
    <row r="203" spans="3:7" ht="12.75">
      <c r="C203" s="129"/>
      <c r="D203" s="129"/>
      <c r="E203" s="129"/>
      <c r="F203" s="129"/>
      <c r="G203" s="129"/>
    </row>
    <row r="204" spans="3:7" ht="12.75">
      <c r="C204" s="129"/>
      <c r="D204" s="129"/>
      <c r="E204" s="129"/>
      <c r="F204" s="129"/>
      <c r="G204" s="129"/>
    </row>
    <row r="205" spans="3:7" ht="12.75">
      <c r="C205" s="129"/>
      <c r="D205" s="129"/>
      <c r="E205" s="129"/>
      <c r="F205" s="129"/>
      <c r="G205" s="129"/>
    </row>
    <row r="206" spans="3:7" ht="12.75">
      <c r="C206" s="129"/>
      <c r="D206" s="129"/>
      <c r="E206" s="129"/>
      <c r="F206" s="129"/>
      <c r="G206" s="129"/>
    </row>
    <row r="207" spans="3:7" ht="12.75">
      <c r="C207" s="129"/>
      <c r="D207" s="129"/>
      <c r="E207" s="129"/>
      <c r="F207" s="129"/>
      <c r="G207" s="129"/>
    </row>
    <row r="208" spans="3:7" ht="12.75">
      <c r="C208" s="129"/>
      <c r="D208" s="129"/>
      <c r="E208" s="129"/>
      <c r="F208" s="129"/>
      <c r="G208" s="129"/>
    </row>
    <row r="209" spans="3:7" ht="12.75">
      <c r="C209" s="129"/>
      <c r="D209" s="129"/>
      <c r="E209" s="129"/>
      <c r="F209" s="129"/>
      <c r="G209" s="129"/>
    </row>
    <row r="210" spans="3:7" ht="12.75">
      <c r="C210" s="129"/>
      <c r="D210" s="129"/>
      <c r="E210" s="129"/>
      <c r="F210" s="129"/>
      <c r="G210" s="129"/>
    </row>
    <row r="211" spans="3:7" ht="12.75">
      <c r="C211" s="129"/>
      <c r="D211" s="129"/>
      <c r="E211" s="129"/>
      <c r="F211" s="129"/>
      <c r="G211" s="129"/>
    </row>
    <row r="212" spans="3:7" ht="12.75">
      <c r="C212" s="129"/>
      <c r="D212" s="129"/>
      <c r="E212" s="129"/>
      <c r="F212" s="129"/>
      <c r="G212" s="129"/>
    </row>
    <row r="213" spans="3:7" ht="12.75">
      <c r="C213" s="129"/>
      <c r="D213" s="129"/>
      <c r="E213" s="129"/>
      <c r="F213" s="129"/>
      <c r="G213" s="129"/>
    </row>
    <row r="214" spans="3:7" ht="12.75">
      <c r="C214" s="129"/>
      <c r="D214" s="129"/>
      <c r="E214" s="129"/>
      <c r="F214" s="129"/>
      <c r="G214" s="129"/>
    </row>
    <row r="215" spans="3:7" ht="12.75">
      <c r="C215" s="129"/>
      <c r="D215" s="129"/>
      <c r="E215" s="129"/>
      <c r="F215" s="129"/>
      <c r="G215" s="129"/>
    </row>
    <row r="216" spans="3:7" ht="12.75">
      <c r="C216" s="129"/>
      <c r="D216" s="129"/>
      <c r="E216" s="129"/>
      <c r="F216" s="129"/>
      <c r="G216" s="129"/>
    </row>
    <row r="217" spans="3:7" ht="12.75">
      <c r="C217" s="129"/>
      <c r="D217" s="129"/>
      <c r="E217" s="129"/>
      <c r="F217" s="129"/>
      <c r="G217" s="129"/>
    </row>
    <row r="218" spans="3:7" ht="12.75">
      <c r="C218" s="129"/>
      <c r="D218" s="129"/>
      <c r="E218" s="129"/>
      <c r="F218" s="129"/>
      <c r="G218" s="129"/>
    </row>
    <row r="219" spans="3:7" ht="12.75">
      <c r="C219" s="129"/>
      <c r="D219" s="129"/>
      <c r="E219" s="129"/>
      <c r="F219" s="129"/>
      <c r="G219" s="129"/>
    </row>
    <row r="220" spans="3:7" ht="12.75">
      <c r="C220" s="129"/>
      <c r="D220" s="129"/>
      <c r="E220" s="129"/>
      <c r="F220" s="129"/>
      <c r="G220" s="129"/>
    </row>
    <row r="221" spans="3:7" ht="12.75">
      <c r="C221" s="129"/>
      <c r="D221" s="129"/>
      <c r="E221" s="129"/>
      <c r="F221" s="129"/>
      <c r="G221" s="129"/>
    </row>
    <row r="222" spans="3:7" ht="12.75">
      <c r="C222" s="129"/>
      <c r="D222" s="129"/>
      <c r="E222" s="129"/>
      <c r="F222" s="129"/>
      <c r="G222" s="129"/>
    </row>
    <row r="223" spans="3:7" ht="12.75">
      <c r="C223" s="129"/>
      <c r="D223" s="129"/>
      <c r="E223" s="129"/>
      <c r="F223" s="129"/>
      <c r="G223" s="129"/>
    </row>
    <row r="224" spans="3:7" ht="12.75">
      <c r="C224" s="129"/>
      <c r="D224" s="129"/>
      <c r="E224" s="129"/>
      <c r="F224" s="129"/>
      <c r="G224" s="129"/>
    </row>
    <row r="225" spans="3:7" ht="12.75">
      <c r="C225" s="129"/>
      <c r="D225" s="129"/>
      <c r="E225" s="129"/>
      <c r="F225" s="129"/>
      <c r="G225" s="129"/>
    </row>
    <row r="226" spans="3:7" ht="12.75">
      <c r="C226" s="129"/>
      <c r="D226" s="129"/>
      <c r="E226" s="129"/>
      <c r="F226" s="129"/>
      <c r="G226" s="129"/>
    </row>
    <row r="227" spans="3:7" ht="12.75">
      <c r="C227" s="129"/>
      <c r="D227" s="129"/>
      <c r="E227" s="129"/>
      <c r="F227" s="129"/>
      <c r="G227" s="129"/>
    </row>
    <row r="228" spans="3:7" ht="12.75">
      <c r="C228" s="129"/>
      <c r="D228" s="129"/>
      <c r="E228" s="129"/>
      <c r="F228" s="129"/>
      <c r="G228" s="129"/>
    </row>
    <row r="229" spans="3:7" ht="12.75">
      <c r="C229" s="129"/>
      <c r="D229" s="129"/>
      <c r="E229" s="129"/>
      <c r="F229" s="129"/>
      <c r="G229" s="129"/>
    </row>
    <row r="230" spans="3:7" ht="12.75">
      <c r="C230" s="129"/>
      <c r="D230" s="129"/>
      <c r="E230" s="129"/>
      <c r="F230" s="129"/>
      <c r="G230" s="129"/>
    </row>
    <row r="231" spans="3:7" ht="12.75">
      <c r="C231" s="129"/>
      <c r="D231" s="129"/>
      <c r="E231" s="129"/>
      <c r="F231" s="129"/>
      <c r="G231" s="129"/>
    </row>
    <row r="232" spans="3:7" ht="12.75">
      <c r="C232" s="129"/>
      <c r="D232" s="129"/>
      <c r="E232" s="129"/>
      <c r="F232" s="129"/>
      <c r="G232" s="129"/>
    </row>
    <row r="233" spans="3:7" ht="12.75">
      <c r="C233" s="129"/>
      <c r="D233" s="129"/>
      <c r="E233" s="129"/>
      <c r="F233" s="129"/>
      <c r="G233" s="129"/>
    </row>
    <row r="234" spans="3:7" ht="12.75">
      <c r="C234" s="129"/>
      <c r="D234" s="129"/>
      <c r="E234" s="129"/>
      <c r="F234" s="129"/>
      <c r="G234" s="129"/>
    </row>
    <row r="235" spans="3:7" ht="12.75">
      <c r="C235" s="129"/>
      <c r="D235" s="129"/>
      <c r="E235" s="129"/>
      <c r="F235" s="129"/>
      <c r="G235" s="129"/>
    </row>
    <row r="236" spans="3:7" ht="12.75">
      <c r="C236" s="129"/>
      <c r="D236" s="129"/>
      <c r="E236" s="129"/>
      <c r="F236" s="129"/>
      <c r="G236" s="129"/>
    </row>
    <row r="237" spans="3:7" ht="12.75">
      <c r="C237" s="129"/>
      <c r="D237" s="129"/>
      <c r="E237" s="129"/>
      <c r="F237" s="129"/>
      <c r="G237" s="129"/>
    </row>
    <row r="238" spans="3:7" ht="12.75">
      <c r="C238" s="129"/>
      <c r="D238" s="129"/>
      <c r="E238" s="129"/>
      <c r="F238" s="129"/>
      <c r="G238" s="129"/>
    </row>
    <row r="239" spans="3:7" ht="12.75">
      <c r="C239" s="129"/>
      <c r="D239" s="129"/>
      <c r="E239" s="129"/>
      <c r="F239" s="129"/>
      <c r="G239" s="129"/>
    </row>
    <row r="240" spans="3:7" ht="12.75">
      <c r="C240" s="129"/>
      <c r="D240" s="129"/>
      <c r="E240" s="129"/>
      <c r="F240" s="129"/>
      <c r="G240" s="129"/>
    </row>
    <row r="241" spans="3:7" ht="12.75">
      <c r="C241" s="129"/>
      <c r="D241" s="129"/>
      <c r="E241" s="129"/>
      <c r="F241" s="129"/>
      <c r="G241" s="129"/>
    </row>
    <row r="242" spans="3:7" ht="12.75">
      <c r="C242" s="129"/>
      <c r="D242" s="129"/>
      <c r="E242" s="129"/>
      <c r="F242" s="129"/>
      <c r="G242" s="129"/>
    </row>
    <row r="243" spans="3:7" ht="12.75">
      <c r="C243" s="129"/>
      <c r="D243" s="129"/>
      <c r="E243" s="129"/>
      <c r="F243" s="129"/>
      <c r="G243" s="129"/>
    </row>
    <row r="244" spans="3:7" ht="12.75">
      <c r="C244" s="129"/>
      <c r="D244" s="129"/>
      <c r="E244" s="129"/>
      <c r="F244" s="129"/>
      <c r="G244" s="129"/>
    </row>
    <row r="245" spans="3:7" ht="12.75">
      <c r="C245" s="129"/>
      <c r="D245" s="129"/>
      <c r="E245" s="129"/>
      <c r="F245" s="129"/>
      <c r="G245" s="129"/>
    </row>
    <row r="246" spans="3:7" ht="12.75">
      <c r="C246" s="129"/>
      <c r="D246" s="129"/>
      <c r="E246" s="129"/>
      <c r="F246" s="129"/>
      <c r="G246" s="129"/>
    </row>
    <row r="247" spans="3:7" ht="12.75">
      <c r="C247" s="129"/>
      <c r="D247" s="129"/>
      <c r="E247" s="129"/>
      <c r="F247" s="129"/>
      <c r="G247" s="129"/>
    </row>
    <row r="248" spans="3:7" ht="12.75">
      <c r="C248" s="129"/>
      <c r="D248" s="129"/>
      <c r="E248" s="129"/>
      <c r="F248" s="129"/>
      <c r="G248" s="129"/>
    </row>
    <row r="249" spans="3:7" ht="12.75">
      <c r="C249" s="129"/>
      <c r="D249" s="129"/>
      <c r="E249" s="129"/>
      <c r="F249" s="129"/>
      <c r="G249" s="129"/>
    </row>
    <row r="250" spans="3:7" ht="12.75">
      <c r="C250" s="129"/>
      <c r="D250" s="129"/>
      <c r="E250" s="129"/>
      <c r="F250" s="129"/>
      <c r="G250" s="129"/>
    </row>
    <row r="251" spans="3:7" ht="12.75">
      <c r="C251" s="129"/>
      <c r="D251" s="129"/>
      <c r="E251" s="129"/>
      <c r="F251" s="129"/>
      <c r="G251" s="129"/>
    </row>
    <row r="252" spans="3:7" ht="12.75">
      <c r="C252" s="129"/>
      <c r="D252" s="129"/>
      <c r="E252" s="129"/>
      <c r="F252" s="129"/>
      <c r="G252" s="129"/>
    </row>
    <row r="253" spans="3:7" ht="12.75">
      <c r="C253" s="129"/>
      <c r="D253" s="129"/>
      <c r="E253" s="129"/>
      <c r="F253" s="129"/>
      <c r="G253" s="129"/>
    </row>
    <row r="254" spans="3:7" ht="12.75">
      <c r="C254" s="129"/>
      <c r="D254" s="129"/>
      <c r="E254" s="129"/>
      <c r="F254" s="129"/>
      <c r="G254" s="129"/>
    </row>
    <row r="255" spans="3:7" ht="12.75">
      <c r="C255" s="129"/>
      <c r="D255" s="129"/>
      <c r="E255" s="129"/>
      <c r="F255" s="129"/>
      <c r="G255" s="129"/>
    </row>
    <row r="256" spans="3:7" ht="12.75">
      <c r="C256" s="129"/>
      <c r="D256" s="129"/>
      <c r="E256" s="129"/>
      <c r="F256" s="129"/>
      <c r="G256" s="129"/>
    </row>
    <row r="257" spans="3:7" ht="12.75">
      <c r="C257" s="129"/>
      <c r="D257" s="129"/>
      <c r="E257" s="129"/>
      <c r="F257" s="129"/>
      <c r="G257" s="129"/>
    </row>
    <row r="258" spans="3:7" ht="12.75">
      <c r="C258" s="129"/>
      <c r="D258" s="129"/>
      <c r="E258" s="129"/>
      <c r="F258" s="129"/>
      <c r="G258" s="129"/>
    </row>
    <row r="259" spans="3:7" ht="12.75">
      <c r="C259" s="129"/>
      <c r="D259" s="129"/>
      <c r="E259" s="129"/>
      <c r="F259" s="129"/>
      <c r="G259" s="129"/>
    </row>
    <row r="260" spans="3:7" ht="12.75">
      <c r="C260" s="129"/>
      <c r="D260" s="129"/>
      <c r="E260" s="129"/>
      <c r="F260" s="129"/>
      <c r="G260" s="129"/>
    </row>
    <row r="261" spans="3:7" ht="12.75">
      <c r="C261" s="129"/>
      <c r="D261" s="129"/>
      <c r="E261" s="129"/>
      <c r="F261" s="129"/>
      <c r="G261" s="129"/>
    </row>
    <row r="262" spans="3:7" ht="12.75">
      <c r="C262" s="129"/>
      <c r="D262" s="129"/>
      <c r="E262" s="129"/>
      <c r="F262" s="129"/>
      <c r="G262" s="129"/>
    </row>
    <row r="263" spans="3:7" ht="12.75">
      <c r="C263" s="129"/>
      <c r="D263" s="129"/>
      <c r="E263" s="129"/>
      <c r="F263" s="129"/>
      <c r="G263" s="129"/>
    </row>
    <row r="264" spans="3:7" ht="12.75">
      <c r="C264" s="129"/>
      <c r="D264" s="129"/>
      <c r="E264" s="129"/>
      <c r="F264" s="129"/>
      <c r="G264" s="129"/>
    </row>
    <row r="265" spans="3:7" ht="12.75">
      <c r="C265" s="129"/>
      <c r="D265" s="129"/>
      <c r="E265" s="129"/>
      <c r="F265" s="129"/>
      <c r="G265" s="129"/>
    </row>
    <row r="266" spans="3:7" ht="12.75">
      <c r="C266" s="129"/>
      <c r="D266" s="129"/>
      <c r="E266" s="129"/>
      <c r="F266" s="129"/>
      <c r="G266" s="129"/>
    </row>
    <row r="267" spans="3:7" ht="12.75">
      <c r="C267" s="129"/>
      <c r="D267" s="129"/>
      <c r="E267" s="129"/>
      <c r="F267" s="129"/>
      <c r="G267" s="129"/>
    </row>
    <row r="268" spans="3:7" ht="12.75">
      <c r="C268" s="129"/>
      <c r="D268" s="129"/>
      <c r="E268" s="129"/>
      <c r="F268" s="129"/>
      <c r="G268" s="129"/>
    </row>
    <row r="269" spans="3:7" ht="12.75">
      <c r="C269" s="129"/>
      <c r="D269" s="129"/>
      <c r="E269" s="129"/>
      <c r="F269" s="129"/>
      <c r="G269" s="129"/>
    </row>
    <row r="270" spans="3:7" ht="12.75">
      <c r="C270" s="129"/>
      <c r="D270" s="129"/>
      <c r="E270" s="129"/>
      <c r="F270" s="129"/>
      <c r="G270" s="129"/>
    </row>
    <row r="271" spans="3:7" ht="12.75">
      <c r="C271" s="129"/>
      <c r="D271" s="129"/>
      <c r="E271" s="129"/>
      <c r="F271" s="129"/>
      <c r="G271" s="129"/>
    </row>
    <row r="272" spans="3:7" ht="12.75">
      <c r="C272" s="129"/>
      <c r="D272" s="129"/>
      <c r="E272" s="129"/>
      <c r="F272" s="129"/>
      <c r="G272" s="129"/>
    </row>
    <row r="273" spans="3:7" ht="12.75">
      <c r="C273" s="129"/>
      <c r="D273" s="129"/>
      <c r="E273" s="129"/>
      <c r="F273" s="129"/>
      <c r="G273" s="129"/>
    </row>
    <row r="274" spans="3:7" ht="12.75">
      <c r="C274" s="129"/>
      <c r="D274" s="129"/>
      <c r="E274" s="129"/>
      <c r="F274" s="129"/>
      <c r="G274" s="129"/>
    </row>
    <row r="275" spans="3:7" ht="12.75">
      <c r="C275" s="129"/>
      <c r="D275" s="129"/>
      <c r="E275" s="129"/>
      <c r="F275" s="129"/>
      <c r="G275" s="129"/>
    </row>
    <row r="276" spans="3:7" ht="12.75">
      <c r="C276" s="129"/>
      <c r="D276" s="129"/>
      <c r="E276" s="129"/>
      <c r="F276" s="129"/>
      <c r="G276" s="129"/>
    </row>
    <row r="277" spans="3:7" ht="12.75">
      <c r="C277" s="129"/>
      <c r="D277" s="129"/>
      <c r="E277" s="129"/>
      <c r="F277" s="129"/>
      <c r="G277" s="129"/>
    </row>
    <row r="278" spans="3:7" ht="12.75">
      <c r="C278" s="129"/>
      <c r="D278" s="129"/>
      <c r="E278" s="129"/>
      <c r="F278" s="129"/>
      <c r="G278" s="129"/>
    </row>
    <row r="279" spans="3:7" ht="12.75">
      <c r="C279" s="129"/>
      <c r="D279" s="129"/>
      <c r="E279" s="129"/>
      <c r="F279" s="129"/>
      <c r="G279" s="129"/>
    </row>
    <row r="280" spans="3:7" ht="12.75">
      <c r="C280" s="129"/>
      <c r="D280" s="129"/>
      <c r="E280" s="129"/>
      <c r="F280" s="129"/>
      <c r="G280" s="129"/>
    </row>
    <row r="281" spans="3:7" ht="12.75">
      <c r="C281" s="129"/>
      <c r="D281" s="129"/>
      <c r="E281" s="129"/>
      <c r="F281" s="129"/>
      <c r="G281" s="129"/>
    </row>
    <row r="282" spans="3:7" ht="12.75">
      <c r="C282" s="129"/>
      <c r="D282" s="129"/>
      <c r="E282" s="129"/>
      <c r="F282" s="129"/>
      <c r="G282" s="129"/>
    </row>
    <row r="283" spans="3:7" ht="12.75">
      <c r="C283" s="129"/>
      <c r="D283" s="129"/>
      <c r="E283" s="129"/>
      <c r="F283" s="129"/>
      <c r="G283" s="129"/>
    </row>
    <row r="284" spans="3:7" ht="12.75">
      <c r="C284" s="129"/>
      <c r="D284" s="129"/>
      <c r="E284" s="129"/>
      <c r="F284" s="129"/>
      <c r="G284" s="129"/>
    </row>
    <row r="285" spans="3:7" ht="12.75">
      <c r="C285" s="129"/>
      <c r="D285" s="129"/>
      <c r="E285" s="129"/>
      <c r="F285" s="129"/>
      <c r="G285" s="129"/>
    </row>
    <row r="286" spans="3:7" ht="12.75">
      <c r="C286" s="129"/>
      <c r="D286" s="129"/>
      <c r="E286" s="129"/>
      <c r="F286" s="129"/>
      <c r="G286" s="129"/>
    </row>
    <row r="287" spans="3:7" ht="12.75">
      <c r="C287" s="129"/>
      <c r="D287" s="129"/>
      <c r="E287" s="129"/>
      <c r="F287" s="129"/>
      <c r="G287" s="129"/>
    </row>
    <row r="288" spans="3:7" ht="12.75">
      <c r="C288" s="129"/>
      <c r="D288" s="129"/>
      <c r="E288" s="129"/>
      <c r="F288" s="129"/>
      <c r="G288" s="129"/>
    </row>
    <row r="289" spans="3:7" ht="12.75">
      <c r="C289" s="129"/>
      <c r="D289" s="129"/>
      <c r="E289" s="129"/>
      <c r="F289" s="129"/>
      <c r="G289" s="129"/>
    </row>
    <row r="290" spans="3:7" ht="12.75">
      <c r="C290" s="129"/>
      <c r="D290" s="129"/>
      <c r="E290" s="129"/>
      <c r="F290" s="129"/>
      <c r="G290" s="129"/>
    </row>
    <row r="291" spans="3:7" ht="12.75">
      <c r="C291" s="129"/>
      <c r="D291" s="129"/>
      <c r="E291" s="129"/>
      <c r="F291" s="129"/>
      <c r="G291" s="129"/>
    </row>
    <row r="292" spans="3:7" ht="12.75">
      <c r="C292" s="129"/>
      <c r="D292" s="129"/>
      <c r="E292" s="129"/>
      <c r="F292" s="129"/>
      <c r="G292" s="129"/>
    </row>
    <row r="293" spans="3:7" ht="12.75">
      <c r="C293" s="129"/>
      <c r="D293" s="129"/>
      <c r="E293" s="129"/>
      <c r="F293" s="129"/>
      <c r="G293" s="129"/>
    </row>
    <row r="294" spans="3:7" ht="12.75">
      <c r="C294" s="129"/>
      <c r="D294" s="129"/>
      <c r="E294" s="129"/>
      <c r="F294" s="129"/>
      <c r="G294" s="129"/>
    </row>
    <row r="295" spans="3:7" ht="12.75">
      <c r="C295" s="129"/>
      <c r="D295" s="129"/>
      <c r="E295" s="129"/>
      <c r="F295" s="129"/>
      <c r="G295" s="129"/>
    </row>
    <row r="296" spans="3:7" ht="12.75">
      <c r="C296" s="129"/>
      <c r="D296" s="129"/>
      <c r="E296" s="129"/>
      <c r="F296" s="129"/>
      <c r="G296" s="129"/>
    </row>
    <row r="297" spans="3:7" ht="12.75">
      <c r="C297" s="129"/>
      <c r="D297" s="129"/>
      <c r="E297" s="129"/>
      <c r="F297" s="129"/>
      <c r="G297" s="129"/>
    </row>
    <row r="298" spans="3:7" ht="12.75">
      <c r="C298" s="129"/>
      <c r="D298" s="129"/>
      <c r="E298" s="129"/>
      <c r="F298" s="129"/>
      <c r="G298" s="129"/>
    </row>
    <row r="299" spans="3:7" ht="12.75">
      <c r="C299" s="129"/>
      <c r="D299" s="129"/>
      <c r="E299" s="129"/>
      <c r="F299" s="129"/>
      <c r="G299" s="129"/>
    </row>
    <row r="300" spans="3:7" ht="12.75">
      <c r="C300" s="129"/>
      <c r="D300" s="129"/>
      <c r="E300" s="129"/>
      <c r="F300" s="129"/>
      <c r="G300" s="129"/>
    </row>
    <row r="301" spans="3:7" ht="12.75">
      <c r="C301" s="129"/>
      <c r="D301" s="129"/>
      <c r="E301" s="129"/>
      <c r="F301" s="129"/>
      <c r="G301" s="129"/>
    </row>
    <row r="302" spans="3:7" ht="12.75">
      <c r="C302" s="129"/>
      <c r="D302" s="129"/>
      <c r="E302" s="129"/>
      <c r="F302" s="129"/>
      <c r="G302" s="129"/>
    </row>
    <row r="303" spans="3:7" ht="12.75">
      <c r="C303" s="129"/>
      <c r="D303" s="129"/>
      <c r="E303" s="129"/>
      <c r="F303" s="129"/>
      <c r="G303" s="129"/>
    </row>
    <row r="304" spans="3:7" ht="12.75">
      <c r="C304" s="129"/>
      <c r="D304" s="129"/>
      <c r="E304" s="129"/>
      <c r="F304" s="129"/>
      <c r="G304" s="129"/>
    </row>
    <row r="305" spans="3:7" ht="12.75">
      <c r="C305" s="129"/>
      <c r="D305" s="129"/>
      <c r="E305" s="129"/>
      <c r="F305" s="129"/>
      <c r="G305" s="129"/>
    </row>
    <row r="306" spans="3:7" ht="12.75">
      <c r="C306" s="129"/>
      <c r="D306" s="129"/>
      <c r="E306" s="129"/>
      <c r="F306" s="129"/>
      <c r="G306" s="129"/>
    </row>
    <row r="307" spans="3:7" ht="12.75">
      <c r="C307" s="129"/>
      <c r="D307" s="129"/>
      <c r="E307" s="129"/>
      <c r="F307" s="129"/>
      <c r="G307" s="129"/>
    </row>
    <row r="308" spans="3:7" ht="12.75">
      <c r="C308" s="129"/>
      <c r="D308" s="129"/>
      <c r="E308" s="129"/>
      <c r="F308" s="129"/>
      <c r="G308" s="129"/>
    </row>
    <row r="309" spans="3:7" ht="12.75">
      <c r="C309" s="129"/>
      <c r="D309" s="129"/>
      <c r="E309" s="129"/>
      <c r="F309" s="129"/>
      <c r="G309" s="129"/>
    </row>
    <row r="310" spans="3:7" ht="12.75">
      <c r="C310" s="129"/>
      <c r="D310" s="129"/>
      <c r="E310" s="129"/>
      <c r="F310" s="129"/>
      <c r="G310" s="129"/>
    </row>
    <row r="311" spans="3:7" ht="12.75">
      <c r="C311" s="129"/>
      <c r="D311" s="129"/>
      <c r="E311" s="129"/>
      <c r="F311" s="129"/>
      <c r="G311" s="129"/>
    </row>
    <row r="312" spans="3:7" ht="12.75">
      <c r="C312" s="129"/>
      <c r="D312" s="129"/>
      <c r="E312" s="129"/>
      <c r="F312" s="129"/>
      <c r="G312" s="129"/>
    </row>
    <row r="313" spans="3:7" ht="12.75">
      <c r="C313" s="129"/>
      <c r="D313" s="129"/>
      <c r="E313" s="129"/>
      <c r="F313" s="129"/>
      <c r="G313" s="129"/>
    </row>
    <row r="314" spans="3:7" ht="12.75">
      <c r="C314" s="129"/>
      <c r="D314" s="129"/>
      <c r="E314" s="129"/>
      <c r="F314" s="129"/>
      <c r="G314" s="129"/>
    </row>
    <row r="315" spans="3:7" ht="12.75">
      <c r="C315" s="129"/>
      <c r="D315" s="129"/>
      <c r="E315" s="129"/>
      <c r="F315" s="129"/>
      <c r="G315" s="129"/>
    </row>
    <row r="316" spans="3:7" ht="12.75">
      <c r="C316" s="129"/>
      <c r="D316" s="129"/>
      <c r="E316" s="129"/>
      <c r="F316" s="129"/>
      <c r="G316" s="129"/>
    </row>
    <row r="317" spans="3:7" ht="12.75">
      <c r="C317" s="129"/>
      <c r="D317" s="129"/>
      <c r="E317" s="129"/>
      <c r="F317" s="129"/>
      <c r="G317" s="129"/>
    </row>
    <row r="318" spans="3:7" ht="12.75">
      <c r="C318" s="129"/>
      <c r="D318" s="129"/>
      <c r="E318" s="129"/>
      <c r="F318" s="129"/>
      <c r="G318" s="129"/>
    </row>
    <row r="319" spans="3:7" ht="12.75">
      <c r="C319" s="129"/>
      <c r="D319" s="129"/>
      <c r="E319" s="129"/>
      <c r="F319" s="129"/>
      <c r="G319" s="129"/>
    </row>
    <row r="320" spans="3:7" ht="12.75">
      <c r="C320" s="129"/>
      <c r="D320" s="129"/>
      <c r="E320" s="129"/>
      <c r="F320" s="129"/>
      <c r="G320" s="129"/>
    </row>
    <row r="321" spans="3:7" ht="12.75">
      <c r="C321" s="129"/>
      <c r="D321" s="129"/>
      <c r="E321" s="129"/>
      <c r="F321" s="129"/>
      <c r="G321" s="129"/>
    </row>
    <row r="322" spans="3:7" ht="12.75">
      <c r="C322" s="129"/>
      <c r="D322" s="129"/>
      <c r="E322" s="129"/>
      <c r="F322" s="129"/>
      <c r="G322" s="129"/>
    </row>
    <row r="323" spans="3:7" ht="12.75">
      <c r="C323" s="129"/>
      <c r="D323" s="129"/>
      <c r="E323" s="129"/>
      <c r="F323" s="129"/>
      <c r="G323" s="129"/>
    </row>
    <row r="324" spans="3:7" ht="12.75">
      <c r="C324" s="129"/>
      <c r="D324" s="129"/>
      <c r="E324" s="129"/>
      <c r="F324" s="129"/>
      <c r="G324" s="129"/>
    </row>
    <row r="325" spans="3:7" ht="12.75">
      <c r="C325" s="129"/>
      <c r="D325" s="129"/>
      <c r="E325" s="129"/>
      <c r="F325" s="129"/>
      <c r="G325" s="129"/>
    </row>
    <row r="326" spans="3:7" ht="12.75">
      <c r="C326" s="129"/>
      <c r="D326" s="129"/>
      <c r="E326" s="129"/>
      <c r="F326" s="129"/>
      <c r="G326" s="129"/>
    </row>
    <row r="327" spans="3:7" ht="12.75">
      <c r="C327" s="129"/>
      <c r="D327" s="129"/>
      <c r="E327" s="129"/>
      <c r="F327" s="129"/>
      <c r="G327" s="129"/>
    </row>
    <row r="328" spans="3:7" ht="12.75">
      <c r="C328" s="129"/>
      <c r="D328" s="129"/>
      <c r="E328" s="129"/>
      <c r="F328" s="129"/>
      <c r="G328" s="129"/>
    </row>
    <row r="329" spans="3:7" ht="12.75">
      <c r="C329" s="129"/>
      <c r="D329" s="129"/>
      <c r="E329" s="129"/>
      <c r="F329" s="129"/>
      <c r="G329" s="129"/>
    </row>
    <row r="330" spans="3:7" ht="12.75">
      <c r="C330" s="129"/>
      <c r="D330" s="129"/>
      <c r="E330" s="129"/>
      <c r="F330" s="129"/>
      <c r="G330" s="129"/>
    </row>
    <row r="331" spans="3:7" ht="12.75">
      <c r="C331" s="129"/>
      <c r="D331" s="129"/>
      <c r="E331" s="129"/>
      <c r="F331" s="129"/>
      <c r="G331" s="129"/>
    </row>
    <row r="332" spans="3:7" ht="12.75">
      <c r="C332" s="129"/>
      <c r="D332" s="129"/>
      <c r="E332" s="129"/>
      <c r="F332" s="129"/>
      <c r="G332" s="129"/>
    </row>
    <row r="333" spans="3:7" ht="12.75">
      <c r="C333" s="129"/>
      <c r="D333" s="129"/>
      <c r="E333" s="129"/>
      <c r="F333" s="129"/>
      <c r="G333" s="129"/>
    </row>
    <row r="334" spans="3:7" ht="12.75">
      <c r="C334" s="129"/>
      <c r="D334" s="129"/>
      <c r="E334" s="129"/>
      <c r="F334" s="129"/>
      <c r="G334" s="129"/>
    </row>
    <row r="335" spans="3:7" ht="12.75">
      <c r="C335" s="129"/>
      <c r="D335" s="129"/>
      <c r="E335" s="129"/>
      <c r="F335" s="129"/>
      <c r="G335" s="129"/>
    </row>
    <row r="336" spans="3:7" ht="12.75">
      <c r="C336" s="129"/>
      <c r="D336" s="129"/>
      <c r="E336" s="129"/>
      <c r="F336" s="129"/>
      <c r="G336" s="129"/>
    </row>
    <row r="337" spans="3:7" ht="12.75">
      <c r="C337" s="129"/>
      <c r="D337" s="129"/>
      <c r="E337" s="129"/>
      <c r="F337" s="129"/>
      <c r="G337" s="129"/>
    </row>
    <row r="338" spans="3:7" ht="12.75">
      <c r="C338" s="129"/>
      <c r="D338" s="129"/>
      <c r="E338" s="129"/>
      <c r="F338" s="129"/>
      <c r="G338" s="129"/>
    </row>
    <row r="339" spans="3:7" ht="12.75">
      <c r="C339" s="129"/>
      <c r="D339" s="129"/>
      <c r="E339" s="129"/>
      <c r="F339" s="129"/>
      <c r="G339" s="129"/>
    </row>
    <row r="340" spans="3:7" ht="12.75">
      <c r="C340" s="129"/>
      <c r="D340" s="129"/>
      <c r="E340" s="129"/>
      <c r="F340" s="129"/>
      <c r="G340" s="129"/>
    </row>
    <row r="341" spans="3:7" ht="12.75">
      <c r="C341" s="129"/>
      <c r="D341" s="129"/>
      <c r="E341" s="129"/>
      <c r="F341" s="129"/>
      <c r="G341" s="129"/>
    </row>
    <row r="342" spans="3:7" ht="12.75">
      <c r="C342" s="129"/>
      <c r="D342" s="129"/>
      <c r="E342" s="129"/>
      <c r="F342" s="129"/>
      <c r="G342" s="129"/>
    </row>
    <row r="343" spans="3:7" ht="12.75">
      <c r="C343" s="129"/>
      <c r="D343" s="129"/>
      <c r="E343" s="129"/>
      <c r="F343" s="129"/>
      <c r="G343" s="129"/>
    </row>
    <row r="344" spans="3:7" ht="12.75">
      <c r="C344" s="129"/>
      <c r="D344" s="129"/>
      <c r="E344" s="129"/>
      <c r="F344" s="129"/>
      <c r="G344" s="129"/>
    </row>
    <row r="345" spans="3:7" ht="12.75">
      <c r="C345" s="129"/>
      <c r="D345" s="129"/>
      <c r="E345" s="129"/>
      <c r="F345" s="129"/>
      <c r="G345" s="129"/>
    </row>
    <row r="346" spans="3:7" ht="12.75">
      <c r="C346" s="129"/>
      <c r="D346" s="129"/>
      <c r="E346" s="129"/>
      <c r="F346" s="129"/>
      <c r="G346" s="129"/>
    </row>
    <row r="347" spans="3:7" ht="12.75">
      <c r="C347" s="129"/>
      <c r="D347" s="129"/>
      <c r="E347" s="129"/>
      <c r="F347" s="129"/>
      <c r="G347" s="129"/>
    </row>
    <row r="348" spans="3:7" ht="12.75">
      <c r="C348" s="129"/>
      <c r="D348" s="129"/>
      <c r="E348" s="129"/>
      <c r="F348" s="129"/>
      <c r="G348" s="129"/>
    </row>
    <row r="349" spans="3:7" ht="12.75">
      <c r="C349" s="129"/>
      <c r="D349" s="129"/>
      <c r="E349" s="129"/>
      <c r="F349" s="129"/>
      <c r="G349" s="129"/>
    </row>
    <row r="350" spans="3:7" ht="12.75">
      <c r="C350" s="129"/>
      <c r="D350" s="129"/>
      <c r="E350" s="129"/>
      <c r="F350" s="129"/>
      <c r="G350" s="129"/>
    </row>
    <row r="351" spans="3:7" ht="12.75">
      <c r="C351" s="129"/>
      <c r="D351" s="129"/>
      <c r="E351" s="129"/>
      <c r="F351" s="129"/>
      <c r="G351" s="129"/>
    </row>
    <row r="352" spans="3:7" ht="12.75">
      <c r="C352" s="129"/>
      <c r="D352" s="129"/>
      <c r="E352" s="129"/>
      <c r="F352" s="129"/>
      <c r="G352" s="129"/>
    </row>
    <row r="353" spans="3:7" ht="12.75">
      <c r="C353" s="129"/>
      <c r="D353" s="129"/>
      <c r="E353" s="129"/>
      <c r="F353" s="129"/>
      <c r="G353" s="129"/>
    </row>
    <row r="354" spans="3:7" ht="12.75">
      <c r="C354" s="129"/>
      <c r="D354" s="129"/>
      <c r="E354" s="129"/>
      <c r="F354" s="129"/>
      <c r="G354" s="129"/>
    </row>
    <row r="355" spans="3:7" ht="12.75">
      <c r="C355" s="129"/>
      <c r="D355" s="129"/>
      <c r="E355" s="129"/>
      <c r="F355" s="129"/>
      <c r="G355" s="129"/>
    </row>
    <row r="356" spans="3:7" ht="12.75">
      <c r="C356" s="129"/>
      <c r="D356" s="129"/>
      <c r="E356" s="129"/>
      <c r="F356" s="129"/>
      <c r="G356" s="129"/>
    </row>
    <row r="357" spans="3:7" ht="12.75">
      <c r="C357" s="129"/>
      <c r="D357" s="129"/>
      <c r="E357" s="129"/>
      <c r="F357" s="129"/>
      <c r="G357" s="129"/>
    </row>
    <row r="358" spans="3:7" ht="12.75">
      <c r="C358" s="129"/>
      <c r="D358" s="129"/>
      <c r="E358" s="129"/>
      <c r="F358" s="129"/>
      <c r="G358" s="129"/>
    </row>
    <row r="359" spans="3:7" ht="12.75">
      <c r="C359" s="129"/>
      <c r="D359" s="129"/>
      <c r="E359" s="129"/>
      <c r="F359" s="129"/>
      <c r="G359" s="129"/>
    </row>
    <row r="360" spans="3:7" ht="12.75">
      <c r="C360" s="129"/>
      <c r="D360" s="129"/>
      <c r="E360" s="129"/>
      <c r="F360" s="129"/>
      <c r="G360" s="129"/>
    </row>
    <row r="361" spans="3:7" ht="12.75">
      <c r="C361" s="129"/>
      <c r="D361" s="129"/>
      <c r="E361" s="129"/>
      <c r="F361" s="129"/>
      <c r="G361" s="129"/>
    </row>
    <row r="362" spans="3:7" ht="12.75">
      <c r="C362" s="129"/>
      <c r="D362" s="129"/>
      <c r="E362" s="129"/>
      <c r="F362" s="129"/>
      <c r="G362" s="129"/>
    </row>
    <row r="363" spans="3:7" ht="12.75">
      <c r="C363" s="129"/>
      <c r="D363" s="129"/>
      <c r="E363" s="129"/>
      <c r="F363" s="129"/>
      <c r="G363" s="129"/>
    </row>
    <row r="364" spans="3:7" ht="12.75">
      <c r="C364" s="129"/>
      <c r="D364" s="129"/>
      <c r="E364" s="129"/>
      <c r="F364" s="129"/>
      <c r="G364" s="129"/>
    </row>
    <row r="365" spans="3:7" ht="12.75">
      <c r="C365" s="129"/>
      <c r="D365" s="129"/>
      <c r="E365" s="129"/>
      <c r="F365" s="129"/>
      <c r="G365" s="129"/>
    </row>
    <row r="366" spans="3:7" ht="12.75">
      <c r="C366" s="129"/>
      <c r="D366" s="129"/>
      <c r="E366" s="129"/>
      <c r="F366" s="129"/>
      <c r="G366" s="129"/>
    </row>
    <row r="367" spans="3:7" ht="12.75">
      <c r="C367" s="129"/>
      <c r="D367" s="129"/>
      <c r="E367" s="129"/>
      <c r="F367" s="129"/>
      <c r="G367" s="129"/>
    </row>
    <row r="368" spans="3:7" ht="12.75">
      <c r="C368" s="129"/>
      <c r="D368" s="129"/>
      <c r="E368" s="129"/>
      <c r="F368" s="129"/>
      <c r="G368" s="129"/>
    </row>
    <row r="369" spans="3:7" ht="12.75">
      <c r="C369" s="129"/>
      <c r="D369" s="129"/>
      <c r="E369" s="129"/>
      <c r="F369" s="129"/>
      <c r="G369" s="129"/>
    </row>
    <row r="370" spans="3:7" ht="12.75">
      <c r="C370" s="129"/>
      <c r="D370" s="129"/>
      <c r="E370" s="129"/>
      <c r="F370" s="129"/>
      <c r="G370" s="129"/>
    </row>
    <row r="371" spans="3:7" ht="12.75">
      <c r="C371" s="129"/>
      <c r="D371" s="129"/>
      <c r="E371" s="129"/>
      <c r="F371" s="129"/>
      <c r="G371" s="129"/>
    </row>
    <row r="372" spans="3:7" ht="12.75">
      <c r="C372" s="129"/>
      <c r="D372" s="129"/>
      <c r="E372" s="129"/>
      <c r="F372" s="129"/>
      <c r="G372" s="129"/>
    </row>
    <row r="373" spans="3:7" ht="12.75">
      <c r="C373" s="129"/>
      <c r="D373" s="129"/>
      <c r="E373" s="129"/>
      <c r="F373" s="129"/>
      <c r="G373" s="129"/>
    </row>
    <row r="374" spans="3:7" ht="12.75">
      <c r="C374" s="129"/>
      <c r="D374" s="129"/>
      <c r="E374" s="129"/>
      <c r="F374" s="129"/>
      <c r="G374" s="129"/>
    </row>
    <row r="375" spans="3:7" ht="12.75">
      <c r="C375" s="129"/>
      <c r="D375" s="129"/>
      <c r="E375" s="129"/>
      <c r="F375" s="129"/>
      <c r="G375" s="129"/>
    </row>
    <row r="376" spans="3:7" ht="12.75">
      <c r="C376" s="129"/>
      <c r="D376" s="129"/>
      <c r="E376" s="129"/>
      <c r="F376" s="129"/>
      <c r="G376" s="129"/>
    </row>
    <row r="377" spans="3:7" ht="12.75">
      <c r="C377" s="129"/>
      <c r="D377" s="129"/>
      <c r="E377" s="129"/>
      <c r="F377" s="129"/>
      <c r="G377" s="129"/>
    </row>
    <row r="378" spans="3:7" ht="12.75">
      <c r="C378" s="129"/>
      <c r="D378" s="129"/>
      <c r="E378" s="129"/>
      <c r="F378" s="129"/>
      <c r="G378" s="129"/>
    </row>
    <row r="379" spans="3:7" ht="12.75">
      <c r="C379" s="129"/>
      <c r="D379" s="129"/>
      <c r="E379" s="129"/>
      <c r="F379" s="129"/>
      <c r="G379" s="129"/>
    </row>
    <row r="380" spans="3:7" ht="12.75">
      <c r="C380" s="129"/>
      <c r="D380" s="129"/>
      <c r="E380" s="129"/>
      <c r="F380" s="129"/>
      <c r="G380" s="129"/>
    </row>
    <row r="381" spans="3:7" ht="12.75">
      <c r="C381" s="129"/>
      <c r="D381" s="129"/>
      <c r="E381" s="129"/>
      <c r="F381" s="129"/>
      <c r="G381" s="129"/>
    </row>
    <row r="382" spans="3:7" ht="12.75">
      <c r="C382" s="129"/>
      <c r="D382" s="129"/>
      <c r="E382" s="129"/>
      <c r="F382" s="129"/>
      <c r="G382" s="129"/>
    </row>
    <row r="383" spans="3:7" ht="12.75">
      <c r="C383" s="129"/>
      <c r="D383" s="129"/>
      <c r="E383" s="129"/>
      <c r="F383" s="129"/>
      <c r="G383" s="129"/>
    </row>
    <row r="384" spans="3:7" ht="12.75">
      <c r="C384" s="129"/>
      <c r="D384" s="129"/>
      <c r="E384" s="129"/>
      <c r="F384" s="129"/>
      <c r="G384" s="129"/>
    </row>
    <row r="385" spans="3:7" ht="12.75">
      <c r="C385" s="129"/>
      <c r="D385" s="129"/>
      <c r="E385" s="129"/>
      <c r="F385" s="129"/>
      <c r="G385" s="129"/>
    </row>
    <row r="386" spans="3:7" ht="12.75">
      <c r="C386" s="129"/>
      <c r="D386" s="129"/>
      <c r="E386" s="129"/>
      <c r="F386" s="129"/>
      <c r="G386" s="129"/>
    </row>
    <row r="387" spans="3:7" ht="12.75">
      <c r="C387" s="129"/>
      <c r="D387" s="129"/>
      <c r="E387" s="129"/>
      <c r="F387" s="129"/>
      <c r="G387" s="129"/>
    </row>
    <row r="388" spans="3:7" ht="12.75">
      <c r="C388" s="129"/>
      <c r="D388" s="129"/>
      <c r="E388" s="129"/>
      <c r="F388" s="129"/>
      <c r="G388" s="129"/>
    </row>
    <row r="389" spans="3:7" ht="12.75">
      <c r="C389" s="129"/>
      <c r="D389" s="129"/>
      <c r="E389" s="129"/>
      <c r="F389" s="129"/>
      <c r="G389" s="129"/>
    </row>
    <row r="390" spans="3:7" ht="12.75">
      <c r="C390" s="129"/>
      <c r="D390" s="129"/>
      <c r="E390" s="129"/>
      <c r="F390" s="129"/>
      <c r="G390" s="129"/>
    </row>
    <row r="391" spans="3:7" ht="12.75">
      <c r="C391" s="129"/>
      <c r="D391" s="129"/>
      <c r="E391" s="129"/>
      <c r="F391" s="129"/>
      <c r="G391" s="129"/>
    </row>
    <row r="392" spans="3:7" ht="12.75">
      <c r="C392" s="129"/>
      <c r="D392" s="129"/>
      <c r="E392" s="129"/>
      <c r="F392" s="129"/>
      <c r="G392" s="129"/>
    </row>
    <row r="393" spans="3:7" ht="12.75">
      <c r="C393" s="129"/>
      <c r="D393" s="129"/>
      <c r="E393" s="129"/>
      <c r="F393" s="129"/>
      <c r="G393" s="129"/>
    </row>
    <row r="394" spans="3:7" ht="12.75">
      <c r="C394" s="129"/>
      <c r="D394" s="129"/>
      <c r="E394" s="129"/>
      <c r="F394" s="129"/>
      <c r="G394" s="129"/>
    </row>
    <row r="395" spans="3:7" ht="12.75">
      <c r="C395" s="129"/>
      <c r="D395" s="129"/>
      <c r="E395" s="129"/>
      <c r="F395" s="129"/>
      <c r="G395" s="129"/>
    </row>
    <row r="396" spans="3:7" ht="12.75">
      <c r="C396" s="129"/>
      <c r="D396" s="129"/>
      <c r="E396" s="129"/>
      <c r="F396" s="129"/>
      <c r="G396" s="129"/>
    </row>
    <row r="397" spans="3:7" ht="12.75">
      <c r="C397" s="129"/>
      <c r="D397" s="129"/>
      <c r="E397" s="129"/>
      <c r="F397" s="129"/>
      <c r="G397" s="129"/>
    </row>
    <row r="398" spans="3:7" ht="12.75">
      <c r="C398" s="129"/>
      <c r="D398" s="129"/>
      <c r="E398" s="129"/>
      <c r="F398" s="129"/>
      <c r="G398" s="129"/>
    </row>
    <row r="399" spans="3:7" ht="12.75">
      <c r="C399" s="129"/>
      <c r="D399" s="129"/>
      <c r="E399" s="129"/>
      <c r="F399" s="129"/>
      <c r="G399" s="129"/>
    </row>
    <row r="400" spans="3:7" ht="12.75">
      <c r="C400" s="129"/>
      <c r="D400" s="129"/>
      <c r="E400" s="129"/>
      <c r="F400" s="129"/>
      <c r="G400" s="129"/>
    </row>
    <row r="401" spans="3:7" ht="12.75">
      <c r="C401" s="129"/>
      <c r="D401" s="129"/>
      <c r="E401" s="129"/>
      <c r="F401" s="129"/>
      <c r="G401" s="129"/>
    </row>
    <row r="402" spans="3:7" ht="12.75">
      <c r="C402" s="129"/>
      <c r="D402" s="129"/>
      <c r="E402" s="129"/>
      <c r="F402" s="129"/>
      <c r="G402" s="129"/>
    </row>
    <row r="403" spans="3:7" ht="12.75">
      <c r="C403" s="129"/>
      <c r="D403" s="129"/>
      <c r="E403" s="129"/>
      <c r="F403" s="129"/>
      <c r="G403" s="129"/>
    </row>
    <row r="404" spans="3:7" ht="12.75">
      <c r="C404" s="129"/>
      <c r="D404" s="129"/>
      <c r="E404" s="129"/>
      <c r="F404" s="129"/>
      <c r="G404" s="129"/>
    </row>
    <row r="405" spans="3:7" ht="12.75">
      <c r="C405" s="129"/>
      <c r="D405" s="129"/>
      <c r="E405" s="129"/>
      <c r="F405" s="129"/>
      <c r="G405" s="129"/>
    </row>
    <row r="406" spans="3:7" ht="12.75">
      <c r="C406" s="129"/>
      <c r="D406" s="129"/>
      <c r="E406" s="129"/>
      <c r="F406" s="129"/>
      <c r="G406" s="129"/>
    </row>
    <row r="407" spans="3:7" ht="12.75">
      <c r="C407" s="129"/>
      <c r="D407" s="129"/>
      <c r="E407" s="129"/>
      <c r="F407" s="129"/>
      <c r="G407" s="129"/>
    </row>
    <row r="408" spans="3:7" ht="12.75">
      <c r="C408" s="129"/>
      <c r="D408" s="129"/>
      <c r="E408" s="129"/>
      <c r="F408" s="129"/>
      <c r="G408" s="129"/>
    </row>
    <row r="409" spans="3:7" ht="12.75">
      <c r="C409" s="129"/>
      <c r="D409" s="129"/>
      <c r="E409" s="129"/>
      <c r="F409" s="129"/>
      <c r="G409" s="129"/>
    </row>
    <row r="410" spans="3:7" ht="12.75">
      <c r="C410" s="129"/>
      <c r="D410" s="129"/>
      <c r="E410" s="129"/>
      <c r="F410" s="129"/>
      <c r="G410" s="129"/>
    </row>
    <row r="411" spans="3:7" ht="12.75">
      <c r="C411" s="129"/>
      <c r="D411" s="129"/>
      <c r="E411" s="129"/>
      <c r="F411" s="129"/>
      <c r="G411" s="129"/>
    </row>
    <row r="412" spans="3:7" ht="12.75">
      <c r="C412" s="129"/>
      <c r="D412" s="129"/>
      <c r="E412" s="129"/>
      <c r="F412" s="129"/>
      <c r="G412" s="129"/>
    </row>
    <row r="413" spans="3:7" ht="12.75">
      <c r="C413" s="129"/>
      <c r="D413" s="129"/>
      <c r="E413" s="129"/>
      <c r="F413" s="129"/>
      <c r="G413" s="129"/>
    </row>
    <row r="414" spans="3:7" ht="12.75">
      <c r="C414" s="129"/>
      <c r="D414" s="129"/>
      <c r="E414" s="129"/>
      <c r="F414" s="129"/>
      <c r="G414" s="129"/>
    </row>
    <row r="415" spans="3:7" ht="12.75">
      <c r="C415" s="129"/>
      <c r="D415" s="129"/>
      <c r="E415" s="129"/>
      <c r="F415" s="129"/>
      <c r="G415" s="129"/>
    </row>
    <row r="416" spans="3:7" ht="12.75">
      <c r="C416" s="129"/>
      <c r="D416" s="129"/>
      <c r="E416" s="129"/>
      <c r="F416" s="129"/>
      <c r="G416" s="129"/>
    </row>
    <row r="417" spans="3:7" ht="12.75">
      <c r="C417" s="129"/>
      <c r="D417" s="129"/>
      <c r="E417" s="129"/>
      <c r="F417" s="129"/>
      <c r="G417" s="129"/>
    </row>
    <row r="418" spans="3:7" ht="12.75">
      <c r="C418" s="129"/>
      <c r="D418" s="129"/>
      <c r="E418" s="129"/>
      <c r="F418" s="129"/>
      <c r="G418" s="129"/>
    </row>
    <row r="419" spans="3:7" ht="12.75">
      <c r="C419" s="129"/>
      <c r="D419" s="129"/>
      <c r="E419" s="129"/>
      <c r="F419" s="129"/>
      <c r="G419" s="129"/>
    </row>
    <row r="420" spans="3:7" ht="12.75">
      <c r="C420" s="129"/>
      <c r="D420" s="129"/>
      <c r="E420" s="129"/>
      <c r="F420" s="129"/>
      <c r="G420" s="129"/>
    </row>
    <row r="421" spans="3:7" ht="12.75">
      <c r="C421" s="129"/>
      <c r="D421" s="129"/>
      <c r="E421" s="129"/>
      <c r="F421" s="129"/>
      <c r="G421" s="129"/>
    </row>
    <row r="422" spans="3:7" ht="12.75">
      <c r="C422" s="129"/>
      <c r="D422" s="129"/>
      <c r="E422" s="129"/>
      <c r="F422" s="129"/>
      <c r="G422" s="129"/>
    </row>
    <row r="423" spans="3:7" ht="12.75">
      <c r="C423" s="129"/>
      <c r="D423" s="129"/>
      <c r="E423" s="129"/>
      <c r="F423" s="129"/>
      <c r="G423" s="129"/>
    </row>
    <row r="424" spans="3:7" ht="12.75">
      <c r="C424" s="129"/>
      <c r="D424" s="129"/>
      <c r="E424" s="129"/>
      <c r="F424" s="129"/>
      <c r="G424" s="129"/>
    </row>
    <row r="425" spans="3:7" ht="12.75">
      <c r="C425" s="129"/>
      <c r="D425" s="129"/>
      <c r="E425" s="129"/>
      <c r="F425" s="129"/>
      <c r="G425" s="129"/>
    </row>
    <row r="426" spans="3:7" ht="12.75">
      <c r="C426" s="129"/>
      <c r="D426" s="129"/>
      <c r="E426" s="129"/>
      <c r="F426" s="129"/>
      <c r="G426" s="129"/>
    </row>
    <row r="427" spans="3:7" ht="12.75">
      <c r="C427" s="129"/>
      <c r="D427" s="129"/>
      <c r="E427" s="129"/>
      <c r="F427" s="129"/>
      <c r="G427" s="129"/>
    </row>
    <row r="428" spans="3:7" ht="12.75">
      <c r="C428" s="129"/>
      <c r="D428" s="129"/>
      <c r="E428" s="129"/>
      <c r="F428" s="129"/>
      <c r="G428" s="129"/>
    </row>
    <row r="429" spans="3:7" ht="12.75">
      <c r="C429" s="129"/>
      <c r="D429" s="129"/>
      <c r="E429" s="129"/>
      <c r="F429" s="129"/>
      <c r="G429" s="129"/>
    </row>
    <row r="430" spans="3:7" ht="12.75">
      <c r="C430" s="129"/>
      <c r="D430" s="129"/>
      <c r="E430" s="129"/>
      <c r="F430" s="129"/>
      <c r="G430" s="129"/>
    </row>
    <row r="431" spans="3:7" ht="12.75">
      <c r="C431" s="129"/>
      <c r="D431" s="129"/>
      <c r="E431" s="129"/>
      <c r="F431" s="129"/>
      <c r="G431" s="129"/>
    </row>
    <row r="432" spans="3:7" ht="12.75">
      <c r="C432" s="129"/>
      <c r="D432" s="129"/>
      <c r="E432" s="129"/>
      <c r="F432" s="129"/>
      <c r="G432" s="129"/>
    </row>
    <row r="433" spans="3:7" ht="12.75">
      <c r="C433" s="129"/>
      <c r="D433" s="129"/>
      <c r="E433" s="129"/>
      <c r="F433" s="129"/>
      <c r="G433" s="129"/>
    </row>
    <row r="434" spans="3:7" ht="12.75">
      <c r="C434" s="129"/>
      <c r="D434" s="129"/>
      <c r="E434" s="129"/>
      <c r="F434" s="129"/>
      <c r="G434" s="129"/>
    </row>
    <row r="435" spans="3:7" ht="12.75">
      <c r="C435" s="129"/>
      <c r="D435" s="129"/>
      <c r="E435" s="129"/>
      <c r="F435" s="129"/>
      <c r="G435" s="129"/>
    </row>
    <row r="436" spans="3:7" ht="12.75">
      <c r="C436" s="129"/>
      <c r="D436" s="129"/>
      <c r="E436" s="129"/>
      <c r="F436" s="129"/>
      <c r="G436" s="129"/>
    </row>
    <row r="437" spans="3:7" ht="12.75">
      <c r="C437" s="129"/>
      <c r="D437" s="129"/>
      <c r="E437" s="129"/>
      <c r="F437" s="129"/>
      <c r="G437" s="129"/>
    </row>
    <row r="438" spans="3:7" ht="12.75">
      <c r="C438" s="129"/>
      <c r="D438" s="129"/>
      <c r="E438" s="129"/>
      <c r="F438" s="129"/>
      <c r="G438" s="129"/>
    </row>
    <row r="439" spans="3:7" ht="12.75">
      <c r="C439" s="129"/>
      <c r="D439" s="129"/>
      <c r="E439" s="129"/>
      <c r="F439" s="129"/>
      <c r="G439" s="129"/>
    </row>
    <row r="440" spans="3:7" ht="12.75">
      <c r="C440" s="129"/>
      <c r="D440" s="129"/>
      <c r="E440" s="129"/>
      <c r="F440" s="129"/>
      <c r="G440" s="129"/>
    </row>
    <row r="441" spans="3:7" ht="12.75">
      <c r="C441" s="129"/>
      <c r="D441" s="129"/>
      <c r="E441" s="129"/>
      <c r="F441" s="129"/>
      <c r="G441" s="129"/>
    </row>
    <row r="442" spans="3:7" ht="12.75">
      <c r="C442" s="129"/>
      <c r="D442" s="129"/>
      <c r="E442" s="129"/>
      <c r="F442" s="129"/>
      <c r="G442" s="129"/>
    </row>
    <row r="443" spans="3:7" ht="12.75">
      <c r="C443" s="129"/>
      <c r="D443" s="129"/>
      <c r="E443" s="129"/>
      <c r="F443" s="129"/>
      <c r="G443" s="129"/>
    </row>
    <row r="444" spans="3:7" ht="12.75">
      <c r="C444" s="129"/>
      <c r="D444" s="129"/>
      <c r="E444" s="129"/>
      <c r="F444" s="129"/>
      <c r="G444" s="129"/>
    </row>
    <row r="445" spans="3:7" ht="12.75">
      <c r="C445" s="129"/>
      <c r="D445" s="129"/>
      <c r="E445" s="129"/>
      <c r="F445" s="129"/>
      <c r="G445" s="129"/>
    </row>
    <row r="446" spans="3:7" ht="12.75">
      <c r="C446" s="129"/>
      <c r="D446" s="129"/>
      <c r="E446" s="129"/>
      <c r="F446" s="129"/>
      <c r="G446" s="129"/>
    </row>
    <row r="447" spans="3:7" ht="12.75">
      <c r="C447" s="129"/>
      <c r="D447" s="129"/>
      <c r="E447" s="129"/>
      <c r="F447" s="129"/>
      <c r="G447" s="129"/>
    </row>
    <row r="448" spans="3:7" ht="12.75">
      <c r="C448" s="129"/>
      <c r="D448" s="129"/>
      <c r="E448" s="129"/>
      <c r="F448" s="129"/>
      <c r="G448" s="129"/>
    </row>
    <row r="449" spans="3:7" ht="12.75">
      <c r="C449" s="129"/>
      <c r="D449" s="129"/>
      <c r="E449" s="129"/>
      <c r="F449" s="129"/>
      <c r="G449" s="129"/>
    </row>
    <row r="450" spans="3:7" ht="12.75">
      <c r="C450" s="129"/>
      <c r="D450" s="129"/>
      <c r="E450" s="129"/>
      <c r="F450" s="129"/>
      <c r="G450" s="129"/>
    </row>
    <row r="451" spans="3:7" ht="12.75">
      <c r="C451" s="129"/>
      <c r="D451" s="129"/>
      <c r="E451" s="129"/>
      <c r="F451" s="129"/>
      <c r="G451" s="129"/>
    </row>
    <row r="452" spans="3:7" ht="12.75">
      <c r="C452" s="129"/>
      <c r="D452" s="129"/>
      <c r="E452" s="129"/>
      <c r="F452" s="129"/>
      <c r="G452" s="129"/>
    </row>
    <row r="453" spans="3:7" ht="12.75">
      <c r="C453" s="129"/>
      <c r="D453" s="129"/>
      <c r="E453" s="129"/>
      <c r="F453" s="129"/>
      <c r="G453" s="129"/>
    </row>
    <row r="454" spans="3:7" ht="12.75">
      <c r="C454" s="129"/>
      <c r="D454" s="129"/>
      <c r="E454" s="129"/>
      <c r="F454" s="129"/>
      <c r="G454" s="129"/>
    </row>
    <row r="455" spans="3:7" ht="12.75">
      <c r="C455" s="129"/>
      <c r="D455" s="129"/>
      <c r="E455" s="129"/>
      <c r="F455" s="129"/>
      <c r="G455" s="129"/>
    </row>
    <row r="456" spans="3:7" ht="12.75">
      <c r="C456" s="129"/>
      <c r="D456" s="129"/>
      <c r="E456" s="129"/>
      <c r="F456" s="129"/>
      <c r="G456" s="129"/>
    </row>
    <row r="457" spans="3:7" ht="12.75">
      <c r="C457" s="129"/>
      <c r="D457" s="129"/>
      <c r="E457" s="129"/>
      <c r="F457" s="129"/>
      <c r="G457" s="129"/>
    </row>
    <row r="458" spans="3:7" ht="12.75">
      <c r="C458" s="129"/>
      <c r="D458" s="129"/>
      <c r="E458" s="129"/>
      <c r="F458" s="129"/>
      <c r="G458" s="129"/>
    </row>
    <row r="459" spans="3:7" ht="12.75">
      <c r="C459" s="129"/>
      <c r="D459" s="129"/>
      <c r="E459" s="129"/>
      <c r="F459" s="129"/>
      <c r="G459" s="129"/>
    </row>
    <row r="460" spans="3:7" ht="12.75">
      <c r="C460" s="129"/>
      <c r="D460" s="129"/>
      <c r="E460" s="129"/>
      <c r="F460" s="129"/>
      <c r="G460" s="129"/>
    </row>
    <row r="461" spans="3:7" ht="12.75">
      <c r="C461" s="129"/>
      <c r="D461" s="129"/>
      <c r="E461" s="129"/>
      <c r="F461" s="129"/>
      <c r="G461" s="129"/>
    </row>
    <row r="462" spans="3:7" ht="12.75">
      <c r="C462" s="129"/>
      <c r="D462" s="129"/>
      <c r="E462" s="129"/>
      <c r="F462" s="129"/>
      <c r="G462" s="129"/>
    </row>
    <row r="463" spans="3:7" ht="12.75">
      <c r="C463" s="129"/>
      <c r="D463" s="129"/>
      <c r="E463" s="129"/>
      <c r="F463" s="129"/>
      <c r="G463" s="129"/>
    </row>
    <row r="464" spans="3:7" ht="12.75">
      <c r="C464" s="129"/>
      <c r="D464" s="129"/>
      <c r="E464" s="129"/>
      <c r="F464" s="129"/>
      <c r="G464" s="129"/>
    </row>
    <row r="465" spans="3:7" ht="12.75">
      <c r="C465" s="129"/>
      <c r="D465" s="129"/>
      <c r="E465" s="129"/>
      <c r="F465" s="129"/>
      <c r="G465" s="129"/>
    </row>
    <row r="466" spans="3:7" ht="12.75">
      <c r="C466" s="129"/>
      <c r="D466" s="129"/>
      <c r="E466" s="129"/>
      <c r="F466" s="129"/>
      <c r="G466" s="129"/>
    </row>
    <row r="467" spans="3:7" ht="12.75">
      <c r="C467" s="129"/>
      <c r="D467" s="129"/>
      <c r="E467" s="129"/>
      <c r="F467" s="129"/>
      <c r="G467" s="129"/>
    </row>
    <row r="468" spans="3:7" ht="12.75">
      <c r="C468" s="129"/>
      <c r="D468" s="129"/>
      <c r="E468" s="129"/>
      <c r="F468" s="129"/>
      <c r="G468" s="129"/>
    </row>
    <row r="469" spans="3:7" ht="12.75">
      <c r="C469" s="129"/>
      <c r="D469" s="129"/>
      <c r="E469" s="129"/>
      <c r="F469" s="129"/>
      <c r="G469" s="129"/>
    </row>
    <row r="470" spans="3:7" ht="12.75">
      <c r="C470" s="129"/>
      <c r="D470" s="129"/>
      <c r="E470" s="129"/>
      <c r="F470" s="129"/>
      <c r="G470" s="129"/>
    </row>
    <row r="471" spans="3:7" ht="12.75">
      <c r="C471" s="129"/>
      <c r="D471" s="129"/>
      <c r="E471" s="129"/>
      <c r="F471" s="129"/>
      <c r="G471" s="129"/>
    </row>
    <row r="472" spans="3:7" ht="12.75">
      <c r="C472" s="129"/>
      <c r="D472" s="129"/>
      <c r="E472" s="129"/>
      <c r="F472" s="129"/>
      <c r="G472" s="129"/>
    </row>
    <row r="473" spans="3:7" ht="12.75">
      <c r="C473" s="129"/>
      <c r="D473" s="129"/>
      <c r="E473" s="129"/>
      <c r="F473" s="129"/>
      <c r="G473" s="129"/>
    </row>
    <row r="474" spans="3:7" ht="12.75">
      <c r="C474" s="129"/>
      <c r="D474" s="129"/>
      <c r="E474" s="129"/>
      <c r="F474" s="129"/>
      <c r="G474" s="129"/>
    </row>
    <row r="475" spans="3:7" ht="12.75">
      <c r="C475" s="129"/>
      <c r="D475" s="129"/>
      <c r="E475" s="129"/>
      <c r="F475" s="129"/>
      <c r="G475" s="129"/>
    </row>
    <row r="476" spans="3:7" ht="12.75">
      <c r="C476" s="129"/>
      <c r="D476" s="129"/>
      <c r="E476" s="129"/>
      <c r="F476" s="129"/>
      <c r="G476" s="129"/>
    </row>
    <row r="477" spans="3:7" ht="12.75">
      <c r="C477" s="129"/>
      <c r="D477" s="129"/>
      <c r="E477" s="129"/>
      <c r="F477" s="129"/>
      <c r="G477" s="129"/>
    </row>
    <row r="478" spans="3:7" ht="12.75">
      <c r="C478" s="129"/>
      <c r="D478" s="129"/>
      <c r="E478" s="129"/>
      <c r="F478" s="129"/>
      <c r="G478" s="129"/>
    </row>
    <row r="479" spans="3:7" ht="12.75">
      <c r="C479" s="129"/>
      <c r="D479" s="129"/>
      <c r="E479" s="129"/>
      <c r="F479" s="129"/>
      <c r="G479" s="129"/>
    </row>
    <row r="480" spans="3:7" ht="12.75">
      <c r="C480" s="129"/>
      <c r="D480" s="129"/>
      <c r="E480" s="129"/>
      <c r="F480" s="129"/>
      <c r="G480" s="129"/>
    </row>
    <row r="481" spans="3:7" ht="12.75">
      <c r="C481" s="129"/>
      <c r="D481" s="129"/>
      <c r="E481" s="129"/>
      <c r="F481" s="129"/>
      <c r="G481" s="129"/>
    </row>
    <row r="482" spans="3:7" ht="12.75">
      <c r="C482" s="129"/>
      <c r="D482" s="129"/>
      <c r="E482" s="129"/>
      <c r="F482" s="129"/>
      <c r="G482" s="129"/>
    </row>
    <row r="483" spans="3:7" ht="12.75">
      <c r="C483" s="129"/>
      <c r="D483" s="129"/>
      <c r="E483" s="129"/>
      <c r="F483" s="129"/>
      <c r="G483" s="129"/>
    </row>
    <row r="484" spans="3:7" ht="12.75">
      <c r="C484" s="129"/>
      <c r="D484" s="129"/>
      <c r="E484" s="129"/>
      <c r="F484" s="129"/>
      <c r="G484" s="129"/>
    </row>
    <row r="485" spans="3:7" ht="12.75">
      <c r="C485" s="129"/>
      <c r="D485" s="129"/>
      <c r="E485" s="129"/>
      <c r="F485" s="129"/>
      <c r="G485" s="129"/>
    </row>
    <row r="486" spans="3:7" ht="12.75">
      <c r="C486" s="129"/>
      <c r="D486" s="129"/>
      <c r="E486" s="129"/>
      <c r="F486" s="129"/>
      <c r="G486" s="129"/>
    </row>
    <row r="487" spans="3:7" ht="12.75">
      <c r="C487" s="129"/>
      <c r="D487" s="129"/>
      <c r="E487" s="129"/>
      <c r="F487" s="129"/>
      <c r="G487" s="129"/>
    </row>
    <row r="488" spans="3:7" ht="12.75">
      <c r="C488" s="129"/>
      <c r="D488" s="129"/>
      <c r="E488" s="129"/>
      <c r="F488" s="129"/>
      <c r="G488" s="129"/>
    </row>
    <row r="489" spans="3:7" ht="12.75">
      <c r="C489" s="129"/>
      <c r="D489" s="129"/>
      <c r="E489" s="129"/>
      <c r="F489" s="129"/>
      <c r="G489" s="129"/>
    </row>
    <row r="490" spans="3:7" ht="12.75">
      <c r="C490" s="129"/>
      <c r="D490" s="129"/>
      <c r="E490" s="129"/>
      <c r="F490" s="129"/>
      <c r="G490" s="129"/>
    </row>
    <row r="491" spans="3:7" ht="12.75">
      <c r="C491" s="129"/>
      <c r="D491" s="129"/>
      <c r="E491" s="129"/>
      <c r="F491" s="129"/>
      <c r="G491" s="129"/>
    </row>
    <row r="492" spans="3:7" ht="12.75">
      <c r="C492" s="129"/>
      <c r="D492" s="129"/>
      <c r="E492" s="129"/>
      <c r="F492" s="129"/>
      <c r="G492" s="129"/>
    </row>
    <row r="493" spans="3:7" ht="12.75">
      <c r="C493" s="129"/>
      <c r="D493" s="129"/>
      <c r="E493" s="129"/>
      <c r="F493" s="129"/>
      <c r="G493" s="129"/>
    </row>
    <row r="494" spans="3:7" ht="12.75">
      <c r="C494" s="129"/>
      <c r="D494" s="129"/>
      <c r="E494" s="129"/>
      <c r="F494" s="129"/>
      <c r="G494" s="129"/>
    </row>
    <row r="495" spans="3:7" ht="12.75">
      <c r="C495" s="129"/>
      <c r="D495" s="129"/>
      <c r="E495" s="129"/>
      <c r="F495" s="129"/>
      <c r="G495" s="129"/>
    </row>
    <row r="496" spans="3:7" ht="12.75">
      <c r="C496" s="129"/>
      <c r="D496" s="129"/>
      <c r="E496" s="129"/>
      <c r="F496" s="129"/>
      <c r="G496" s="129"/>
    </row>
    <row r="497" spans="3:7" ht="12.75">
      <c r="C497" s="129"/>
      <c r="D497" s="129"/>
      <c r="E497" s="129"/>
      <c r="F497" s="129"/>
      <c r="G497" s="129"/>
    </row>
    <row r="498" spans="3:7" ht="12.75">
      <c r="C498" s="129"/>
      <c r="D498" s="129"/>
      <c r="E498" s="129"/>
      <c r="F498" s="129"/>
      <c r="G498" s="129"/>
    </row>
    <row r="499" spans="3:7" ht="12.75">
      <c r="C499" s="129"/>
      <c r="D499" s="129"/>
      <c r="E499" s="129"/>
      <c r="F499" s="129"/>
      <c r="G499" s="129"/>
    </row>
    <row r="500" spans="3:7" ht="12.75">
      <c r="C500" s="129"/>
      <c r="D500" s="129"/>
      <c r="E500" s="129"/>
      <c r="F500" s="129"/>
      <c r="G500" s="129"/>
    </row>
    <row r="501" spans="3:7" ht="12.75">
      <c r="C501" s="129"/>
      <c r="D501" s="129"/>
      <c r="E501" s="129"/>
      <c r="F501" s="129"/>
      <c r="G501" s="129"/>
    </row>
    <row r="502" spans="3:7" ht="12.75">
      <c r="C502" s="129"/>
      <c r="D502" s="129"/>
      <c r="E502" s="129"/>
      <c r="F502" s="129"/>
      <c r="G502" s="129"/>
    </row>
    <row r="503" spans="3:7" ht="12.75">
      <c r="C503" s="129"/>
      <c r="D503" s="129"/>
      <c r="E503" s="129"/>
      <c r="F503" s="129"/>
      <c r="G503" s="129"/>
    </row>
    <row r="504" spans="3:7" ht="12.75">
      <c r="C504" s="129"/>
      <c r="D504" s="129"/>
      <c r="E504" s="129"/>
      <c r="F504" s="129"/>
      <c r="G504" s="129"/>
    </row>
    <row r="505" spans="3:7" ht="12.75">
      <c r="C505" s="129"/>
      <c r="D505" s="129"/>
      <c r="E505" s="129"/>
      <c r="F505" s="129"/>
      <c r="G505" s="129"/>
    </row>
    <row r="506" spans="3:7" ht="12.75">
      <c r="C506" s="129"/>
      <c r="D506" s="129"/>
      <c r="E506" s="129"/>
      <c r="F506" s="129"/>
      <c r="G506" s="129"/>
    </row>
    <row r="507" spans="3:7" ht="12.75">
      <c r="C507" s="129"/>
      <c r="D507" s="129"/>
      <c r="E507" s="129"/>
      <c r="F507" s="129"/>
      <c r="G507" s="129"/>
    </row>
    <row r="508" spans="3:7" ht="12.75">
      <c r="C508" s="129"/>
      <c r="D508" s="129"/>
      <c r="E508" s="129"/>
      <c r="F508" s="129"/>
      <c r="G508" s="129"/>
    </row>
    <row r="509" spans="3:7" ht="12.75">
      <c r="C509" s="129"/>
      <c r="D509" s="129"/>
      <c r="E509" s="129"/>
      <c r="F509" s="129"/>
      <c r="G509" s="129"/>
    </row>
    <row r="510" spans="3:7" ht="12.75">
      <c r="C510" s="129"/>
      <c r="D510" s="129"/>
      <c r="E510" s="129"/>
      <c r="F510" s="129"/>
      <c r="G510" s="129"/>
    </row>
    <row r="511" spans="3:7" ht="12.75">
      <c r="C511" s="129"/>
      <c r="D511" s="129"/>
      <c r="E511" s="129"/>
      <c r="F511" s="129"/>
      <c r="G511" s="129"/>
    </row>
    <row r="512" spans="3:7" ht="12.75">
      <c r="C512" s="129"/>
      <c r="D512" s="129"/>
      <c r="E512" s="129"/>
      <c r="F512" s="129"/>
      <c r="G512" s="129"/>
    </row>
    <row r="513" spans="3:7" ht="12.75">
      <c r="C513" s="129"/>
      <c r="D513" s="129"/>
      <c r="E513" s="129"/>
      <c r="F513" s="129"/>
      <c r="G513" s="129"/>
    </row>
    <row r="514" spans="3:7" ht="12.75">
      <c r="C514" s="129"/>
      <c r="D514" s="129"/>
      <c r="E514" s="129"/>
      <c r="F514" s="129"/>
      <c r="G514" s="129"/>
    </row>
    <row r="515" spans="3:7" ht="12.75">
      <c r="C515" s="129"/>
      <c r="D515" s="129"/>
      <c r="E515" s="129"/>
      <c r="F515" s="129"/>
      <c r="G515" s="129"/>
    </row>
    <row r="516" spans="3:7" ht="12.75">
      <c r="C516" s="129"/>
      <c r="D516" s="129"/>
      <c r="E516" s="129"/>
      <c r="F516" s="129"/>
      <c r="G516" s="129"/>
    </row>
    <row r="517" spans="3:7" ht="12.75">
      <c r="C517" s="129"/>
      <c r="D517" s="129"/>
      <c r="E517" s="129"/>
      <c r="F517" s="129"/>
      <c r="G517" s="129"/>
    </row>
    <row r="518" spans="3:7" ht="12.75">
      <c r="C518" s="129"/>
      <c r="D518" s="129"/>
      <c r="E518" s="129"/>
      <c r="F518" s="129"/>
      <c r="G518" s="129"/>
    </row>
    <row r="519" spans="3:7" ht="12.75">
      <c r="C519" s="129"/>
      <c r="D519" s="129"/>
      <c r="E519" s="129"/>
      <c r="F519" s="129"/>
      <c r="G519" s="129"/>
    </row>
    <row r="520" spans="3:7" ht="12.75">
      <c r="C520" s="129"/>
      <c r="D520" s="129"/>
      <c r="E520" s="129"/>
      <c r="F520" s="129"/>
      <c r="G520" s="129"/>
    </row>
    <row r="521" spans="3:7" ht="12.75">
      <c r="C521" s="129"/>
      <c r="D521" s="129"/>
      <c r="E521" s="129"/>
      <c r="F521" s="129"/>
      <c r="G521" s="129"/>
    </row>
    <row r="522" spans="3:7" ht="12.75">
      <c r="C522" s="129"/>
      <c r="D522" s="129"/>
      <c r="E522" s="129"/>
      <c r="F522" s="129"/>
      <c r="G522" s="129"/>
    </row>
    <row r="523" spans="3:7" ht="12.75">
      <c r="C523" s="129"/>
      <c r="D523" s="129"/>
      <c r="E523" s="129"/>
      <c r="F523" s="129"/>
      <c r="G523" s="129"/>
    </row>
    <row r="524" spans="3:7" ht="12.75">
      <c r="C524" s="129"/>
      <c r="D524" s="129"/>
      <c r="E524" s="129"/>
      <c r="F524" s="129"/>
      <c r="G524" s="129"/>
    </row>
    <row r="525" spans="3:7" ht="12.75">
      <c r="C525" s="129"/>
      <c r="D525" s="129"/>
      <c r="E525" s="129"/>
      <c r="F525" s="129"/>
      <c r="G525" s="129"/>
    </row>
    <row r="526" spans="3:7" ht="12.75">
      <c r="C526" s="129"/>
      <c r="D526" s="129"/>
      <c r="E526" s="129"/>
      <c r="F526" s="129"/>
      <c r="G526" s="129"/>
    </row>
    <row r="527" spans="3:7" ht="12.75">
      <c r="C527" s="129"/>
      <c r="D527" s="129"/>
      <c r="E527" s="129"/>
      <c r="F527" s="129"/>
      <c r="G527" s="129"/>
    </row>
    <row r="528" spans="3:7" ht="12.75">
      <c r="C528" s="129"/>
      <c r="D528" s="129"/>
      <c r="E528" s="129"/>
      <c r="F528" s="129"/>
      <c r="G528" s="129"/>
    </row>
    <row r="529" spans="3:7" ht="12.75">
      <c r="C529" s="129"/>
      <c r="D529" s="129"/>
      <c r="E529" s="129"/>
      <c r="F529" s="129"/>
      <c r="G529" s="129"/>
    </row>
    <row r="530" spans="3:7" ht="12.75">
      <c r="C530" s="129"/>
      <c r="D530" s="129"/>
      <c r="E530" s="129"/>
      <c r="F530" s="129"/>
      <c r="G530" s="129"/>
    </row>
    <row r="531" spans="3:7" ht="12.75">
      <c r="C531" s="129"/>
      <c r="D531" s="129"/>
      <c r="E531" s="129"/>
      <c r="F531" s="129"/>
      <c r="G531" s="129"/>
    </row>
    <row r="532" spans="3:7" ht="12.75">
      <c r="C532" s="129"/>
      <c r="D532" s="129"/>
      <c r="E532" s="129"/>
      <c r="F532" s="129"/>
      <c r="G532" s="129"/>
    </row>
    <row r="533" spans="3:7" ht="12.75">
      <c r="C533" s="129"/>
      <c r="D533" s="129"/>
      <c r="E533" s="129"/>
      <c r="F533" s="129"/>
      <c r="G533" s="129"/>
    </row>
    <row r="534" spans="3:7" ht="12.75">
      <c r="C534" s="129"/>
      <c r="D534" s="129"/>
      <c r="E534" s="129"/>
      <c r="F534" s="129"/>
      <c r="G534" s="129"/>
    </row>
    <row r="535" spans="3:7" ht="12.75">
      <c r="C535" s="129"/>
      <c r="D535" s="129"/>
      <c r="E535" s="129"/>
      <c r="F535" s="129"/>
      <c r="G535" s="129"/>
    </row>
    <row r="536" spans="3:7" ht="12.75">
      <c r="C536" s="129"/>
      <c r="D536" s="129"/>
      <c r="E536" s="129"/>
      <c r="F536" s="129"/>
      <c r="G536" s="129"/>
    </row>
    <row r="537" spans="3:7" ht="12.75">
      <c r="C537" s="129"/>
      <c r="D537" s="129"/>
      <c r="E537" s="129"/>
      <c r="F537" s="129"/>
      <c r="G537" s="129"/>
    </row>
    <row r="538" spans="3:7" ht="12.75">
      <c r="C538" s="129"/>
      <c r="D538" s="129"/>
      <c r="E538" s="129"/>
      <c r="F538" s="129"/>
      <c r="G538" s="129"/>
    </row>
    <row r="539" spans="3:7" ht="12.75">
      <c r="C539" s="129"/>
      <c r="D539" s="129"/>
      <c r="E539" s="129"/>
      <c r="F539" s="129"/>
      <c r="G539" s="129"/>
    </row>
    <row r="540" spans="3:7" ht="12.75">
      <c r="C540" s="129"/>
      <c r="D540" s="129"/>
      <c r="E540" s="129"/>
      <c r="F540" s="129"/>
      <c r="G540" s="129"/>
    </row>
    <row r="541" spans="3:7" ht="12.75">
      <c r="C541" s="129"/>
      <c r="D541" s="129"/>
      <c r="E541" s="129"/>
      <c r="F541" s="129"/>
      <c r="G541" s="129"/>
    </row>
    <row r="542" spans="3:7" ht="12.75">
      <c r="C542" s="129"/>
      <c r="D542" s="129"/>
      <c r="E542" s="129"/>
      <c r="F542" s="129"/>
      <c r="G542" s="129"/>
    </row>
    <row r="543" spans="3:7" ht="12.75">
      <c r="C543" s="129"/>
      <c r="D543" s="129"/>
      <c r="E543" s="129"/>
      <c r="F543" s="129"/>
      <c r="G543" s="129"/>
    </row>
    <row r="544" spans="3:7" ht="12.75">
      <c r="C544" s="129"/>
      <c r="D544" s="129"/>
      <c r="E544" s="129"/>
      <c r="F544" s="129"/>
      <c r="G544" s="129"/>
    </row>
    <row r="545" spans="3:7" ht="12.75">
      <c r="C545" s="129"/>
      <c r="D545" s="129"/>
      <c r="E545" s="129"/>
      <c r="F545" s="129"/>
      <c r="G545" s="129"/>
    </row>
    <row r="546" spans="3:7" ht="12.75">
      <c r="C546" s="129"/>
      <c r="D546" s="129"/>
      <c r="E546" s="129"/>
      <c r="F546" s="129"/>
      <c r="G546" s="129"/>
    </row>
    <row r="547" spans="3:7" ht="12.75">
      <c r="C547" s="129"/>
      <c r="D547" s="129"/>
      <c r="E547" s="129"/>
      <c r="F547" s="129"/>
      <c r="G547" s="129"/>
    </row>
    <row r="548" spans="3:7" ht="12.75">
      <c r="C548" s="129"/>
      <c r="D548" s="129"/>
      <c r="E548" s="129"/>
      <c r="F548" s="129"/>
      <c r="G548" s="129"/>
    </row>
    <row r="549" spans="3:7" ht="12.75">
      <c r="C549" s="129"/>
      <c r="D549" s="129"/>
      <c r="E549" s="129"/>
      <c r="F549" s="129"/>
      <c r="G549" s="129"/>
    </row>
    <row r="550" spans="3:7" ht="12.75">
      <c r="C550" s="129"/>
      <c r="D550" s="129"/>
      <c r="E550" s="129"/>
      <c r="F550" s="129"/>
      <c r="G550" s="129"/>
    </row>
    <row r="551" spans="3:7" ht="12.75">
      <c r="C551" s="129"/>
      <c r="D551" s="129"/>
      <c r="E551" s="129"/>
      <c r="F551" s="129"/>
      <c r="G551" s="129"/>
    </row>
    <row r="552" spans="3:7" ht="12.75">
      <c r="C552" s="129"/>
      <c r="D552" s="129"/>
      <c r="E552" s="129"/>
      <c r="F552" s="129"/>
      <c r="G552" s="129"/>
    </row>
    <row r="553" spans="3:7" ht="12.75">
      <c r="C553" s="129"/>
      <c r="D553" s="129"/>
      <c r="E553" s="129"/>
      <c r="F553" s="129"/>
      <c r="G553" s="129"/>
    </row>
    <row r="554" spans="3:7" ht="12.75">
      <c r="C554" s="129"/>
      <c r="D554" s="129"/>
      <c r="E554" s="129"/>
      <c r="F554" s="129"/>
      <c r="G554" s="129"/>
    </row>
    <row r="555" spans="3:7" ht="12.75">
      <c r="C555" s="129"/>
      <c r="D555" s="129"/>
      <c r="E555" s="129"/>
      <c r="F555" s="129"/>
      <c r="G555" s="129"/>
    </row>
    <row r="556" spans="3:7" ht="12.75">
      <c r="C556" s="129"/>
      <c r="D556" s="129"/>
      <c r="E556" s="129"/>
      <c r="F556" s="129"/>
      <c r="G556" s="129"/>
    </row>
    <row r="557" spans="3:7" ht="12.75">
      <c r="C557" s="129"/>
      <c r="D557" s="129"/>
      <c r="E557" s="129"/>
      <c r="F557" s="129"/>
      <c r="G557" s="129"/>
    </row>
    <row r="558" spans="3:7" ht="12.75">
      <c r="C558" s="129"/>
      <c r="D558" s="129"/>
      <c r="E558" s="129"/>
      <c r="F558" s="129"/>
      <c r="G558" s="129"/>
    </row>
    <row r="559" spans="3:7" ht="12.75">
      <c r="C559" s="129"/>
      <c r="D559" s="129"/>
      <c r="E559" s="129"/>
      <c r="F559" s="129"/>
      <c r="G559" s="129"/>
    </row>
    <row r="560" spans="3:7" ht="12.75">
      <c r="C560" s="129"/>
      <c r="D560" s="129"/>
      <c r="E560" s="129"/>
      <c r="F560" s="129"/>
      <c r="G560" s="129"/>
    </row>
    <row r="561" spans="3:7" ht="12.75">
      <c r="C561" s="129"/>
      <c r="D561" s="129"/>
      <c r="E561" s="129"/>
      <c r="F561" s="129"/>
      <c r="G561" s="129"/>
    </row>
    <row r="562" spans="3:7" ht="12.75">
      <c r="C562" s="129"/>
      <c r="D562" s="129"/>
      <c r="E562" s="129"/>
      <c r="F562" s="129"/>
      <c r="G562" s="129"/>
    </row>
    <row r="563" spans="3:7" ht="12.75">
      <c r="C563" s="129"/>
      <c r="D563" s="129"/>
      <c r="E563" s="129"/>
      <c r="F563" s="129"/>
      <c r="G563" s="129"/>
    </row>
    <row r="564" spans="3:7" ht="12.75">
      <c r="C564" s="129"/>
      <c r="D564" s="129"/>
      <c r="E564" s="129"/>
      <c r="F564" s="129"/>
      <c r="G564" s="129"/>
    </row>
    <row r="565" spans="3:7" ht="12.75">
      <c r="C565" s="129"/>
      <c r="D565" s="129"/>
      <c r="E565" s="129"/>
      <c r="F565" s="129"/>
      <c r="G565" s="129"/>
    </row>
    <row r="566" spans="3:7" ht="12.75">
      <c r="C566" s="129"/>
      <c r="D566" s="129"/>
      <c r="E566" s="129"/>
      <c r="F566" s="129"/>
      <c r="G566" s="129"/>
    </row>
    <row r="567" spans="3:7" ht="12.75">
      <c r="C567" s="129"/>
      <c r="D567" s="129"/>
      <c r="E567" s="129"/>
      <c r="F567" s="129"/>
      <c r="G567" s="129"/>
    </row>
    <row r="568" spans="3:7" ht="12.75">
      <c r="C568" s="129"/>
      <c r="D568" s="129"/>
      <c r="E568" s="129"/>
      <c r="F568" s="129"/>
      <c r="G568" s="129"/>
    </row>
    <row r="569" spans="3:7" ht="12.75">
      <c r="C569" s="129"/>
      <c r="D569" s="129"/>
      <c r="E569" s="129"/>
      <c r="F569" s="129"/>
      <c r="G569" s="129"/>
    </row>
    <row r="570" spans="3:7" ht="12.75">
      <c r="C570" s="129"/>
      <c r="D570" s="129"/>
      <c r="E570" s="129"/>
      <c r="F570" s="129"/>
      <c r="G570" s="129"/>
    </row>
    <row r="571" spans="3:7" ht="12.75">
      <c r="C571" s="129"/>
      <c r="D571" s="129"/>
      <c r="E571" s="129"/>
      <c r="F571" s="129"/>
      <c r="G571" s="129"/>
    </row>
    <row r="572" spans="3:7" ht="12.75">
      <c r="C572" s="129"/>
      <c r="D572" s="129"/>
      <c r="E572" s="129"/>
      <c r="F572" s="129"/>
      <c r="G572" s="129"/>
    </row>
    <row r="573" spans="3:7" ht="12.75">
      <c r="C573" s="129"/>
      <c r="D573" s="129"/>
      <c r="E573" s="129"/>
      <c r="F573" s="129"/>
      <c r="G573" s="129"/>
    </row>
    <row r="574" spans="3:7" ht="12.75">
      <c r="C574" s="129"/>
      <c r="D574" s="129"/>
      <c r="E574" s="129"/>
      <c r="F574" s="129"/>
      <c r="G574" s="129"/>
    </row>
    <row r="575" spans="3:7" ht="12.75">
      <c r="C575" s="129"/>
      <c r="D575" s="129"/>
      <c r="E575" s="129"/>
      <c r="F575" s="129"/>
      <c r="G575" s="129"/>
    </row>
    <row r="576" spans="3:7" ht="12.75">
      <c r="C576" s="129"/>
      <c r="D576" s="129"/>
      <c r="E576" s="129"/>
      <c r="F576" s="129"/>
      <c r="G576" s="129"/>
    </row>
    <row r="577" spans="3:7" ht="12.75">
      <c r="C577" s="129"/>
      <c r="D577" s="129"/>
      <c r="E577" s="129"/>
      <c r="F577" s="129"/>
      <c r="G577" s="129"/>
    </row>
    <row r="578" spans="3:7" ht="12.75">
      <c r="C578" s="129"/>
      <c r="D578" s="129"/>
      <c r="E578" s="129"/>
      <c r="F578" s="129"/>
      <c r="G578" s="129"/>
    </row>
    <row r="579" spans="3:7" ht="12.75">
      <c r="C579" s="129"/>
      <c r="D579" s="129"/>
      <c r="E579" s="129"/>
      <c r="F579" s="129"/>
      <c r="G579" s="129"/>
    </row>
    <row r="580" spans="3:7" ht="12.75">
      <c r="C580" s="129"/>
      <c r="D580" s="129"/>
      <c r="E580" s="129"/>
      <c r="F580" s="129"/>
      <c r="G580" s="129"/>
    </row>
    <row r="581" spans="3:7" ht="12.75">
      <c r="C581" s="129"/>
      <c r="D581" s="129"/>
      <c r="E581" s="129"/>
      <c r="F581" s="129"/>
      <c r="G581" s="129"/>
    </row>
    <row r="582" spans="3:7" ht="12.75">
      <c r="C582" s="129"/>
      <c r="D582" s="129"/>
      <c r="E582" s="129"/>
      <c r="F582" s="129"/>
      <c r="G582" s="129"/>
    </row>
    <row r="583" spans="3:7" ht="12.75">
      <c r="C583" s="129"/>
      <c r="D583" s="129"/>
      <c r="E583" s="129"/>
      <c r="F583" s="129"/>
      <c r="G583" s="129"/>
    </row>
    <row r="584" spans="3:7" ht="12.75">
      <c r="C584" s="129"/>
      <c r="D584" s="129"/>
      <c r="E584" s="129"/>
      <c r="F584" s="129"/>
      <c r="G584" s="129"/>
    </row>
    <row r="585" spans="3:7" ht="12.75">
      <c r="C585" s="129"/>
      <c r="D585" s="129"/>
      <c r="E585" s="129"/>
      <c r="F585" s="129"/>
      <c r="G585" s="129"/>
    </row>
    <row r="586" spans="3:7" ht="12.75">
      <c r="C586" s="129"/>
      <c r="D586" s="129"/>
      <c r="E586" s="129"/>
      <c r="F586" s="129"/>
      <c r="G586" s="129"/>
    </row>
    <row r="587" spans="3:7" ht="12.75">
      <c r="C587" s="129"/>
      <c r="D587" s="129"/>
      <c r="E587" s="129"/>
      <c r="F587" s="129"/>
      <c r="G587" s="129"/>
    </row>
    <row r="588" spans="3:7" ht="12.75">
      <c r="C588" s="129"/>
      <c r="D588" s="129"/>
      <c r="E588" s="129"/>
      <c r="F588" s="129"/>
      <c r="G588" s="129"/>
    </row>
    <row r="589" spans="3:7" ht="12.75">
      <c r="C589" s="129"/>
      <c r="D589" s="129"/>
      <c r="E589" s="129"/>
      <c r="F589" s="129"/>
      <c r="G589" s="129"/>
    </row>
    <row r="590" spans="3:7" ht="12.75">
      <c r="C590" s="129"/>
      <c r="D590" s="129"/>
      <c r="E590" s="129"/>
      <c r="F590" s="129"/>
      <c r="G590" s="129"/>
    </row>
    <row r="591" spans="3:7" ht="12.75">
      <c r="C591" s="129"/>
      <c r="D591" s="129"/>
      <c r="E591" s="129"/>
      <c r="F591" s="129"/>
      <c r="G591" s="129"/>
    </row>
    <row r="592" spans="3:7" ht="12.75">
      <c r="C592" s="129"/>
      <c r="D592" s="129"/>
      <c r="E592" s="129"/>
      <c r="F592" s="129"/>
      <c r="G592" s="129"/>
    </row>
    <row r="593" spans="3:7" ht="12.75">
      <c r="C593" s="129"/>
      <c r="D593" s="129"/>
      <c r="E593" s="129"/>
      <c r="F593" s="129"/>
      <c r="G593" s="129"/>
    </row>
    <row r="594" spans="3:7" ht="12.75">
      <c r="C594" s="129"/>
      <c r="D594" s="129"/>
      <c r="E594" s="129"/>
      <c r="F594" s="129"/>
      <c r="G594" s="129"/>
    </row>
    <row r="595" spans="3:7" ht="12.75">
      <c r="C595" s="129"/>
      <c r="D595" s="129"/>
      <c r="E595" s="129"/>
      <c r="F595" s="129"/>
      <c r="G595" s="129"/>
    </row>
    <row r="596" spans="3:7" ht="12.75">
      <c r="C596" s="129"/>
      <c r="D596" s="129"/>
      <c r="E596" s="129"/>
      <c r="F596" s="129"/>
      <c r="G596" s="129"/>
    </row>
    <row r="597" spans="3:7" ht="12.75">
      <c r="C597" s="129"/>
      <c r="D597" s="129"/>
      <c r="E597" s="129"/>
      <c r="F597" s="129"/>
      <c r="G597" s="129"/>
    </row>
    <row r="598" spans="3:7" ht="12.75">
      <c r="C598" s="129"/>
      <c r="D598" s="129"/>
      <c r="E598" s="129"/>
      <c r="F598" s="129"/>
      <c r="G598" s="129"/>
    </row>
    <row r="599" spans="3:7" ht="12.75">
      <c r="C599" s="129"/>
      <c r="D599" s="129"/>
      <c r="E599" s="129"/>
      <c r="F599" s="129"/>
      <c r="G599" s="129"/>
    </row>
    <row r="600" spans="3:7" ht="12.75">
      <c r="C600" s="129"/>
      <c r="D600" s="129"/>
      <c r="E600" s="129"/>
      <c r="F600" s="129"/>
      <c r="G600" s="129"/>
    </row>
    <row r="601" spans="3:7" ht="12.75">
      <c r="C601" s="129"/>
      <c r="D601" s="129"/>
      <c r="E601" s="129"/>
      <c r="F601" s="129"/>
      <c r="G601" s="129"/>
    </row>
    <row r="602" spans="3:7" ht="12.75">
      <c r="C602" s="129"/>
      <c r="D602" s="129"/>
      <c r="E602" s="129"/>
      <c r="F602" s="129"/>
      <c r="G602" s="129"/>
    </row>
    <row r="603" spans="3:7" ht="12.75">
      <c r="C603" s="129"/>
      <c r="D603" s="129"/>
      <c r="E603" s="129"/>
      <c r="F603" s="129"/>
      <c r="G603" s="129"/>
    </row>
    <row r="604" spans="3:7" ht="12.75">
      <c r="C604" s="129"/>
      <c r="D604" s="129"/>
      <c r="E604" s="129"/>
      <c r="F604" s="129"/>
      <c r="G604" s="129"/>
    </row>
    <row r="605" spans="3:7" ht="12.75">
      <c r="C605" s="129"/>
      <c r="D605" s="129"/>
      <c r="E605" s="129"/>
      <c r="F605" s="129"/>
      <c r="G605" s="129"/>
    </row>
    <row r="606" spans="3:7" ht="12.75">
      <c r="C606" s="129"/>
      <c r="D606" s="129"/>
      <c r="E606" s="129"/>
      <c r="F606" s="129"/>
      <c r="G606" s="129"/>
    </row>
    <row r="607" spans="3:7" ht="12.75">
      <c r="C607" s="129"/>
      <c r="D607" s="129"/>
      <c r="E607" s="129"/>
      <c r="F607" s="129"/>
      <c r="G607" s="129"/>
    </row>
    <row r="608" spans="3:7" ht="12.75">
      <c r="C608" s="129"/>
      <c r="D608" s="129"/>
      <c r="E608" s="129"/>
      <c r="F608" s="129"/>
      <c r="G608" s="129"/>
    </row>
    <row r="609" spans="3:7" ht="12.75">
      <c r="C609" s="129"/>
      <c r="D609" s="129"/>
      <c r="E609" s="129"/>
      <c r="F609" s="129"/>
      <c r="G609" s="129"/>
    </row>
    <row r="610" spans="3:7" ht="12.75">
      <c r="C610" s="129"/>
      <c r="D610" s="129"/>
      <c r="E610" s="129"/>
      <c r="F610" s="129"/>
      <c r="G610" s="129"/>
    </row>
    <row r="611" spans="3:7" ht="12.75">
      <c r="C611" s="129"/>
      <c r="D611" s="129"/>
      <c r="E611" s="129"/>
      <c r="F611" s="129"/>
      <c r="G611" s="129"/>
    </row>
    <row r="612" spans="3:7" ht="12.75">
      <c r="C612" s="129"/>
      <c r="D612" s="129"/>
      <c r="E612" s="129"/>
      <c r="F612" s="129"/>
      <c r="G612" s="129"/>
    </row>
    <row r="613" spans="3:7" ht="12.75">
      <c r="C613" s="129"/>
      <c r="D613" s="129"/>
      <c r="E613" s="129"/>
      <c r="F613" s="129"/>
      <c r="G613" s="129"/>
    </row>
    <row r="614" spans="3:7" ht="12.75">
      <c r="C614" s="129"/>
      <c r="D614" s="129"/>
      <c r="E614" s="129"/>
      <c r="F614" s="129"/>
      <c r="G614" s="129"/>
    </row>
    <row r="615" spans="3:7" ht="12.75">
      <c r="C615" s="129"/>
      <c r="D615" s="129"/>
      <c r="E615" s="129"/>
      <c r="F615" s="129"/>
      <c r="G615" s="129"/>
    </row>
    <row r="616" spans="3:7" ht="12.75">
      <c r="C616" s="129"/>
      <c r="D616" s="129"/>
      <c r="E616" s="129"/>
      <c r="F616" s="129"/>
      <c r="G616" s="129"/>
    </row>
    <row r="617" spans="3:7" ht="12.75">
      <c r="C617" s="129"/>
      <c r="D617" s="129"/>
      <c r="E617" s="129"/>
      <c r="F617" s="129"/>
      <c r="G617" s="129"/>
    </row>
    <row r="618" spans="3:7" ht="12.75">
      <c r="C618" s="129"/>
      <c r="D618" s="129"/>
      <c r="E618" s="129"/>
      <c r="F618" s="129"/>
      <c r="G618" s="129"/>
    </row>
    <row r="619" spans="3:7" ht="12.75">
      <c r="C619" s="129"/>
      <c r="D619" s="129"/>
      <c r="E619" s="129"/>
      <c r="F619" s="129"/>
      <c r="G619" s="129"/>
    </row>
    <row r="620" spans="3:7" ht="12.75">
      <c r="C620" s="129"/>
      <c r="D620" s="129"/>
      <c r="E620" s="129"/>
      <c r="F620" s="129"/>
      <c r="G620" s="129"/>
    </row>
  </sheetData>
  <sheetProtection password="C30B" sheet="1" objects="1" scenarios="1"/>
  <mergeCells count="2">
    <mergeCell ref="C58:E58"/>
    <mergeCell ref="C35:E35"/>
  </mergeCells>
  <printOptions/>
  <pageMargins left="0.65" right="0.21" top="0.47" bottom="0.33" header="0.3" footer="0.28"/>
  <pageSetup horizontalDpi="600" verticalDpi="600" orientation="portrait" paperSize="9" scale="85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B1:G581"/>
  <sheetViews>
    <sheetView showGridLines="0" zoomScalePageLayoutView="0" workbookViewId="0" topLeftCell="A1">
      <pane xSplit="5" ySplit="6" topLeftCell="F3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44" sqref="G44"/>
    </sheetView>
  </sheetViews>
  <sheetFormatPr defaultColWidth="9.00390625" defaultRowHeight="12.75"/>
  <cols>
    <col min="1" max="1" width="3.625" style="2" customWidth="1"/>
    <col min="2" max="2" width="6.375" style="129" customWidth="1"/>
    <col min="3" max="3" width="26.125" style="2" customWidth="1"/>
    <col min="4" max="4" width="8.125" style="2" customWidth="1"/>
    <col min="5" max="5" width="46.00390625" style="2" customWidth="1"/>
    <col min="6" max="6" width="12.75390625" style="2" hidden="1" customWidth="1"/>
    <col min="7" max="7" width="12.75390625" style="2" customWidth="1"/>
    <col min="8" max="16384" width="9.125" style="2" customWidth="1"/>
  </cols>
  <sheetData>
    <row r="1" spans="2:3" ht="12.75">
      <c r="B1" s="269" t="s">
        <v>299</v>
      </c>
      <c r="C1" s="217" t="s">
        <v>445</v>
      </c>
    </row>
    <row r="2" spans="2:7" ht="12.75">
      <c r="B2" s="266" t="s">
        <v>468</v>
      </c>
      <c r="C2" s="84"/>
      <c r="D2" s="85"/>
      <c r="E2" s="86"/>
      <c r="F2" s="87"/>
      <c r="G2" s="89"/>
    </row>
    <row r="3" spans="2:7" ht="12.75">
      <c r="B3" s="90" t="s">
        <v>294</v>
      </c>
      <c r="C3" s="91"/>
      <c r="D3" s="92"/>
      <c r="E3" s="92"/>
      <c r="F3" s="93"/>
      <c r="G3" s="94"/>
    </row>
    <row r="4" spans="2:7" ht="12.75">
      <c r="B4" s="95"/>
      <c r="C4" s="96"/>
      <c r="D4" s="97"/>
      <c r="E4" s="98"/>
      <c r="F4" s="98"/>
      <c r="G4" s="99"/>
    </row>
    <row r="5" spans="2:7" ht="12.75">
      <c r="B5" s="267" t="s">
        <v>448</v>
      </c>
      <c r="C5" s="96"/>
      <c r="D5" s="97"/>
      <c r="E5" s="98"/>
      <c r="F5" s="100"/>
      <c r="G5" s="101"/>
    </row>
    <row r="6" spans="2:7" ht="12.75">
      <c r="B6" s="102" t="s">
        <v>0</v>
      </c>
      <c r="C6" s="103" t="s">
        <v>1</v>
      </c>
      <c r="D6" s="104"/>
      <c r="E6" s="104"/>
      <c r="F6" s="105" t="e">
        <f>#REF!-1</f>
        <v>#REF!</v>
      </c>
      <c r="G6" s="270">
        <v>2007</v>
      </c>
    </row>
    <row r="7" spans="2:7" ht="12.75">
      <c r="B7" s="256" t="s">
        <v>2</v>
      </c>
      <c r="C7" s="257" t="s">
        <v>3</v>
      </c>
      <c r="D7" s="257"/>
      <c r="E7" s="257"/>
      <c r="F7" s="271"/>
      <c r="G7" s="327"/>
    </row>
    <row r="8" spans="2:7" ht="12.75">
      <c r="B8" s="258" t="s">
        <v>4</v>
      </c>
      <c r="C8" s="259" t="s">
        <v>5</v>
      </c>
      <c r="D8" s="259"/>
      <c r="E8" s="259"/>
      <c r="F8" s="272"/>
      <c r="G8" s="328"/>
    </row>
    <row r="9" spans="2:7" ht="12.75">
      <c r="B9" s="108" t="s">
        <v>6</v>
      </c>
      <c r="C9" s="109" t="s">
        <v>7</v>
      </c>
      <c r="D9" s="109"/>
      <c r="E9" s="109"/>
      <c r="F9" s="204">
        <f>F7-F8</f>
        <v>0</v>
      </c>
      <c r="G9" s="329">
        <f>G7-G8</f>
        <v>0</v>
      </c>
    </row>
    <row r="10" spans="2:7" ht="12.75">
      <c r="B10" s="110" t="s">
        <v>8</v>
      </c>
      <c r="C10" s="111" t="s">
        <v>9</v>
      </c>
      <c r="D10" s="111"/>
      <c r="E10" s="111"/>
      <c r="F10" s="205">
        <f>SUM(F11:F13)</f>
        <v>0</v>
      </c>
      <c r="G10" s="330">
        <f>SUM(G11:G13)</f>
        <v>0</v>
      </c>
    </row>
    <row r="11" spans="2:7" ht="12.75" customHeight="1">
      <c r="B11" s="256" t="s">
        <v>10</v>
      </c>
      <c r="C11" s="257" t="s">
        <v>11</v>
      </c>
      <c r="D11" s="257"/>
      <c r="E11" s="257"/>
      <c r="F11" s="271"/>
      <c r="G11" s="327"/>
    </row>
    <row r="12" spans="2:7" ht="22.5">
      <c r="B12" s="260" t="s">
        <v>12</v>
      </c>
      <c r="C12" s="261" t="s">
        <v>13</v>
      </c>
      <c r="D12" s="261"/>
      <c r="E12" s="261"/>
      <c r="F12" s="273"/>
      <c r="G12" s="331"/>
    </row>
    <row r="13" spans="2:7" ht="12.75">
      <c r="B13" s="258" t="s">
        <v>14</v>
      </c>
      <c r="C13" s="259" t="s">
        <v>15</v>
      </c>
      <c r="D13" s="259"/>
      <c r="E13" s="259"/>
      <c r="F13" s="272"/>
      <c r="G13" s="328"/>
    </row>
    <row r="14" spans="2:7" ht="12.75">
      <c r="B14" s="110" t="s">
        <v>16</v>
      </c>
      <c r="C14" s="111" t="s">
        <v>17</v>
      </c>
      <c r="D14" s="111"/>
      <c r="E14" s="111"/>
      <c r="F14" s="205">
        <f>SUM(F15:F16)</f>
        <v>0</v>
      </c>
      <c r="G14" s="330">
        <f>SUM(G15:G16)</f>
        <v>0</v>
      </c>
    </row>
    <row r="15" spans="2:7" ht="12.75">
      <c r="B15" s="256" t="s">
        <v>18</v>
      </c>
      <c r="C15" s="257" t="s">
        <v>19</v>
      </c>
      <c r="D15" s="257"/>
      <c r="E15" s="257"/>
      <c r="F15" s="271"/>
      <c r="G15" s="327"/>
    </row>
    <row r="16" spans="2:7" ht="12.75">
      <c r="B16" s="258" t="s">
        <v>20</v>
      </c>
      <c r="C16" s="259" t="s">
        <v>21</v>
      </c>
      <c r="D16" s="259"/>
      <c r="E16" s="259"/>
      <c r="F16" s="272"/>
      <c r="G16" s="328"/>
    </row>
    <row r="17" spans="2:7" ht="12.75">
      <c r="B17" s="108" t="s">
        <v>22</v>
      </c>
      <c r="C17" s="109" t="s">
        <v>23</v>
      </c>
      <c r="D17" s="109"/>
      <c r="E17" s="109"/>
      <c r="F17" s="204">
        <f>F9+F10-F14</f>
        <v>0</v>
      </c>
      <c r="G17" s="329">
        <f>G9+G10-G14</f>
        <v>0</v>
      </c>
    </row>
    <row r="18" spans="2:7" ht="12.75">
      <c r="B18" s="112" t="s">
        <v>24</v>
      </c>
      <c r="C18" s="113" t="s">
        <v>25</v>
      </c>
      <c r="D18" s="113"/>
      <c r="E18" s="113"/>
      <c r="F18" s="206">
        <f>SUM(F19:F22)</f>
        <v>0</v>
      </c>
      <c r="G18" s="332">
        <f>SUM(G19:G22)</f>
        <v>0</v>
      </c>
    </row>
    <row r="19" spans="2:7" ht="12.75">
      <c r="B19" s="119" t="s">
        <v>26</v>
      </c>
      <c r="C19" s="120" t="s">
        <v>27</v>
      </c>
      <c r="D19" s="120"/>
      <c r="E19" s="120"/>
      <c r="F19" s="274"/>
      <c r="G19" s="333"/>
    </row>
    <row r="20" spans="2:7" ht="12.75">
      <c r="B20" s="260" t="s">
        <v>28</v>
      </c>
      <c r="C20" s="262" t="s">
        <v>29</v>
      </c>
      <c r="D20" s="262"/>
      <c r="E20" s="262"/>
      <c r="F20" s="273"/>
      <c r="G20" s="331"/>
    </row>
    <row r="21" spans="2:7" ht="12.75">
      <c r="B21" s="260" t="s">
        <v>30</v>
      </c>
      <c r="C21" s="262" t="s">
        <v>31</v>
      </c>
      <c r="D21" s="262"/>
      <c r="E21" s="262"/>
      <c r="F21" s="273"/>
      <c r="G21" s="331"/>
    </row>
    <row r="22" spans="2:7" ht="12.75">
      <c r="B22" s="260" t="s">
        <v>32</v>
      </c>
      <c r="C22" s="262" t="s">
        <v>33</v>
      </c>
      <c r="D22" s="262"/>
      <c r="E22" s="262"/>
      <c r="F22" s="273"/>
      <c r="G22" s="331"/>
    </row>
    <row r="23" spans="2:7" ht="12.75">
      <c r="B23" s="260" t="s">
        <v>34</v>
      </c>
      <c r="C23" s="262" t="s">
        <v>35</v>
      </c>
      <c r="D23" s="262"/>
      <c r="E23" s="262"/>
      <c r="F23" s="273"/>
      <c r="G23" s="331"/>
    </row>
    <row r="24" spans="2:7" ht="12.75">
      <c r="B24" s="114" t="s">
        <v>36</v>
      </c>
      <c r="C24" s="115" t="s">
        <v>37</v>
      </c>
      <c r="D24" s="115"/>
      <c r="E24" s="115"/>
      <c r="F24" s="275"/>
      <c r="G24" s="331"/>
    </row>
    <row r="25" spans="2:7" ht="12.75">
      <c r="B25" s="260" t="s">
        <v>38</v>
      </c>
      <c r="C25" s="262" t="s">
        <v>39</v>
      </c>
      <c r="D25" s="262"/>
      <c r="E25" s="262"/>
      <c r="F25" s="273"/>
      <c r="G25" s="331"/>
    </row>
    <row r="26" spans="2:7" ht="12.75">
      <c r="B26" s="260" t="s">
        <v>40</v>
      </c>
      <c r="C26" s="262" t="s">
        <v>41</v>
      </c>
      <c r="D26" s="262"/>
      <c r="E26" s="262"/>
      <c r="F26" s="273"/>
      <c r="G26" s="331"/>
    </row>
    <row r="27" spans="2:7" ht="12.75">
      <c r="B27" s="260" t="s">
        <v>42</v>
      </c>
      <c r="C27" s="262" t="s">
        <v>51</v>
      </c>
      <c r="D27" s="262"/>
      <c r="E27" s="262"/>
      <c r="F27" s="273"/>
      <c r="G27" s="331"/>
    </row>
    <row r="28" spans="2:7" ht="12.75">
      <c r="B28" s="260" t="s">
        <v>44</v>
      </c>
      <c r="C28" s="262" t="s">
        <v>53</v>
      </c>
      <c r="D28" s="262"/>
      <c r="E28" s="262"/>
      <c r="F28" s="273"/>
      <c r="G28" s="331"/>
    </row>
    <row r="29" spans="2:7" ht="12.75">
      <c r="B29" s="260" t="s">
        <v>46</v>
      </c>
      <c r="C29" s="262" t="s">
        <v>55</v>
      </c>
      <c r="D29" s="262"/>
      <c r="E29" s="262"/>
      <c r="F29" s="273"/>
      <c r="G29" s="331"/>
    </row>
    <row r="30" spans="2:7" ht="12" customHeight="1">
      <c r="B30" s="258" t="s">
        <v>48</v>
      </c>
      <c r="C30" s="259" t="s">
        <v>57</v>
      </c>
      <c r="D30" s="259"/>
      <c r="E30" s="259"/>
      <c r="F30" s="272"/>
      <c r="G30" s="328"/>
    </row>
    <row r="31" spans="2:7" ht="25.5" customHeight="1">
      <c r="B31" s="116" t="s">
        <v>50</v>
      </c>
      <c r="C31" s="417" t="s">
        <v>467</v>
      </c>
      <c r="D31" s="417"/>
      <c r="E31" s="420"/>
      <c r="F31" s="207" t="e">
        <f>F17-F18-F23-F24+F25-F26+#REF!-#REF!+#REF!-#REF!+F27-F28+F29-F30</f>
        <v>#REF!</v>
      </c>
      <c r="G31" s="335">
        <f>G17-G18-G23-G24+G25-G26+G27-G28+G29-G30</f>
        <v>0</v>
      </c>
    </row>
    <row r="32" spans="2:7" ht="12.75">
      <c r="B32" s="256" t="s">
        <v>52</v>
      </c>
      <c r="C32" s="257" t="s">
        <v>290</v>
      </c>
      <c r="D32" s="257"/>
      <c r="E32" s="257"/>
      <c r="F32" s="271"/>
      <c r="G32" s="327"/>
    </row>
    <row r="33" spans="2:7" ht="12.75">
      <c r="B33" s="258" t="s">
        <v>54</v>
      </c>
      <c r="C33" s="259" t="s">
        <v>291</v>
      </c>
      <c r="D33" s="259"/>
      <c r="E33" s="259"/>
      <c r="F33" s="272"/>
      <c r="G33" s="328"/>
    </row>
    <row r="34" spans="2:7" ht="12.75">
      <c r="B34" s="263" t="s">
        <v>56</v>
      </c>
      <c r="C34" s="264" t="s">
        <v>466</v>
      </c>
      <c r="D34" s="264"/>
      <c r="E34" s="264"/>
      <c r="F34" s="265">
        <f>SUM(F35:F37)</f>
        <v>0</v>
      </c>
      <c r="G34" s="336">
        <f>SUM(G35:G37)</f>
        <v>0</v>
      </c>
    </row>
    <row r="35" spans="2:7" ht="12.75">
      <c r="B35" s="260" t="s">
        <v>58</v>
      </c>
      <c r="C35" s="262" t="s">
        <v>63</v>
      </c>
      <c r="D35" s="262"/>
      <c r="E35" s="262"/>
      <c r="F35" s="273"/>
      <c r="G35" s="331"/>
    </row>
    <row r="36" spans="2:7" ht="12.75">
      <c r="B36" s="260" t="s">
        <v>465</v>
      </c>
      <c r="C36" s="262" t="s">
        <v>65</v>
      </c>
      <c r="D36" s="262"/>
      <c r="E36" s="262"/>
      <c r="F36" s="273"/>
      <c r="G36" s="331"/>
    </row>
    <row r="37" spans="2:7" ht="12.75">
      <c r="B37" s="260" t="s">
        <v>464</v>
      </c>
      <c r="C37" s="262" t="s">
        <v>67</v>
      </c>
      <c r="D37" s="262"/>
      <c r="E37" s="262"/>
      <c r="F37" s="273"/>
      <c r="G37" s="331"/>
    </row>
    <row r="38" spans="2:7" ht="12.75">
      <c r="B38" s="260" t="s">
        <v>60</v>
      </c>
      <c r="C38" s="262" t="s">
        <v>69</v>
      </c>
      <c r="D38" s="262"/>
      <c r="E38" s="262"/>
      <c r="F38" s="273"/>
      <c r="G38" s="331"/>
    </row>
    <row r="39" spans="2:7" ht="12.75">
      <c r="B39" s="260" t="s">
        <v>62</v>
      </c>
      <c r="C39" s="262" t="s">
        <v>71</v>
      </c>
      <c r="D39" s="262"/>
      <c r="E39" s="262"/>
      <c r="F39" s="273"/>
      <c r="G39" s="331"/>
    </row>
    <row r="40" spans="2:7" ht="12.75">
      <c r="B40" s="260" t="s">
        <v>64</v>
      </c>
      <c r="C40" s="262" t="s">
        <v>73</v>
      </c>
      <c r="D40" s="262"/>
      <c r="E40" s="262"/>
      <c r="F40" s="273"/>
      <c r="G40" s="331"/>
    </row>
    <row r="41" spans="2:7" ht="12.75">
      <c r="B41" s="260" t="s">
        <v>66</v>
      </c>
      <c r="C41" s="262" t="s">
        <v>75</v>
      </c>
      <c r="D41" s="262"/>
      <c r="E41" s="262"/>
      <c r="F41" s="273"/>
      <c r="G41" s="331"/>
    </row>
    <row r="42" spans="2:7" ht="12.75">
      <c r="B42" s="260" t="s">
        <v>68</v>
      </c>
      <c r="C42" s="262" t="s">
        <v>463</v>
      </c>
      <c r="D42" s="262"/>
      <c r="E42" s="262"/>
      <c r="F42" s="273"/>
      <c r="G42" s="331"/>
    </row>
    <row r="43" spans="2:7" ht="12.75">
      <c r="B43" s="260" t="s">
        <v>70</v>
      </c>
      <c r="C43" s="262" t="s">
        <v>77</v>
      </c>
      <c r="D43" s="262"/>
      <c r="E43" s="262"/>
      <c r="F43" s="273"/>
      <c r="G43" s="331"/>
    </row>
    <row r="44" spans="2:7" ht="12.75">
      <c r="B44" s="260" t="s">
        <v>72</v>
      </c>
      <c r="C44" s="262" t="s">
        <v>79</v>
      </c>
      <c r="D44" s="262"/>
      <c r="E44" s="262"/>
      <c r="F44" s="273"/>
      <c r="G44" s="331"/>
    </row>
    <row r="45" spans="2:7" ht="12.75">
      <c r="B45" s="260" t="s">
        <v>74</v>
      </c>
      <c r="C45" s="262" t="s">
        <v>81</v>
      </c>
      <c r="D45" s="262"/>
      <c r="E45" s="262"/>
      <c r="F45" s="273"/>
      <c r="G45" s="331"/>
    </row>
    <row r="46" spans="2:7" ht="12.75">
      <c r="B46" s="260" t="s">
        <v>76</v>
      </c>
      <c r="C46" s="262" t="s">
        <v>83</v>
      </c>
      <c r="D46" s="262"/>
      <c r="E46" s="262"/>
      <c r="F46" s="273"/>
      <c r="G46" s="331"/>
    </row>
    <row r="47" spans="2:7" ht="12.75">
      <c r="B47" s="260" t="s">
        <v>78</v>
      </c>
      <c r="C47" s="262" t="s">
        <v>85</v>
      </c>
      <c r="D47" s="262"/>
      <c r="E47" s="262"/>
      <c r="F47" s="273"/>
      <c r="G47" s="331"/>
    </row>
    <row r="48" spans="2:7" ht="12.75">
      <c r="B48" s="260" t="s">
        <v>80</v>
      </c>
      <c r="C48" s="262" t="s">
        <v>87</v>
      </c>
      <c r="D48" s="262"/>
      <c r="E48" s="262"/>
      <c r="F48" s="273"/>
      <c r="G48" s="331"/>
    </row>
    <row r="49" spans="2:7" ht="12.75">
      <c r="B49" s="260" t="s">
        <v>82</v>
      </c>
      <c r="C49" s="262" t="s">
        <v>97</v>
      </c>
      <c r="D49" s="262"/>
      <c r="E49" s="262"/>
      <c r="F49" s="273"/>
      <c r="G49" s="331"/>
    </row>
    <row r="50" spans="2:7" ht="12.75">
      <c r="B50" s="258" t="s">
        <v>84</v>
      </c>
      <c r="C50" s="259" t="s">
        <v>99</v>
      </c>
      <c r="D50" s="259"/>
      <c r="E50" s="259"/>
      <c r="F50" s="272"/>
      <c r="G50" s="328"/>
    </row>
    <row r="51" spans="2:7" ht="24.75" customHeight="1">
      <c r="B51" s="131" t="s">
        <v>86</v>
      </c>
      <c r="C51" s="417" t="s">
        <v>462</v>
      </c>
      <c r="D51" s="421"/>
      <c r="E51" s="420"/>
      <c r="F51" s="208" t="e">
        <f>F32-F33+F34+F38-F39+F40-F41+F43-F44+F45-F46+F47-F48+#REF!-#REF!+#REF!-#REF!+F49-F50</f>
        <v>#REF!</v>
      </c>
      <c r="G51" s="337">
        <f>G32-G33+G34+G38-G39+G40-G41-G42+G43-G44+G45-G46+G47-G48+G49-G50</f>
        <v>0</v>
      </c>
    </row>
    <row r="52" spans="2:7" ht="12.75">
      <c r="B52" s="263" t="s">
        <v>88</v>
      </c>
      <c r="C52" s="264" t="s">
        <v>461</v>
      </c>
      <c r="D52" s="264"/>
      <c r="E52" s="264"/>
      <c r="F52" s="265">
        <f>SUM(F53:F54)</f>
        <v>0</v>
      </c>
      <c r="G52" s="336">
        <f>SUM(G53:G54)</f>
        <v>0</v>
      </c>
    </row>
    <row r="53" spans="2:7" ht="12.75">
      <c r="B53" s="260" t="s">
        <v>90</v>
      </c>
      <c r="C53" s="262" t="s">
        <v>105</v>
      </c>
      <c r="D53" s="262"/>
      <c r="E53" s="262"/>
      <c r="F53" s="273"/>
      <c r="G53" s="331"/>
    </row>
    <row r="54" spans="2:7" ht="12.75">
      <c r="B54" s="258" t="s">
        <v>92</v>
      </c>
      <c r="C54" s="259" t="s">
        <v>107</v>
      </c>
      <c r="D54" s="259"/>
      <c r="E54" s="259"/>
      <c r="F54" s="272"/>
      <c r="G54" s="328"/>
    </row>
    <row r="55" spans="2:7" ht="12.75">
      <c r="B55" s="116" t="s">
        <v>94</v>
      </c>
      <c r="C55" s="123" t="s">
        <v>460</v>
      </c>
      <c r="D55" s="123"/>
      <c r="E55" s="123"/>
      <c r="F55" s="209" t="e">
        <f>F31+F51-F52</f>
        <v>#REF!</v>
      </c>
      <c r="G55" s="338">
        <f>G31+G51-G52</f>
        <v>0</v>
      </c>
    </row>
    <row r="56" spans="2:7" ht="12.75">
      <c r="B56" s="256" t="s">
        <v>96</v>
      </c>
      <c r="C56" s="257" t="s">
        <v>111</v>
      </c>
      <c r="D56" s="257"/>
      <c r="E56" s="257"/>
      <c r="F56" s="271"/>
      <c r="G56" s="327"/>
    </row>
    <row r="57" spans="2:7" ht="12.75">
      <c r="B57" s="260" t="s">
        <v>98</v>
      </c>
      <c r="C57" s="262" t="s">
        <v>113</v>
      </c>
      <c r="D57" s="262"/>
      <c r="E57" s="262"/>
      <c r="F57" s="273"/>
      <c r="G57" s="331"/>
    </row>
    <row r="58" spans="2:7" ht="12.75">
      <c r="B58" s="124" t="s">
        <v>100</v>
      </c>
      <c r="C58" s="125" t="s">
        <v>459</v>
      </c>
      <c r="D58" s="125"/>
      <c r="E58" s="125"/>
      <c r="F58" s="212">
        <f>SUM(F59:F60)</f>
        <v>0</v>
      </c>
      <c r="G58" s="339">
        <f>SUM(G59:G60)</f>
        <v>0</v>
      </c>
    </row>
    <row r="59" spans="2:7" ht="12.75">
      <c r="B59" s="260" t="s">
        <v>102</v>
      </c>
      <c r="C59" s="262" t="s">
        <v>117</v>
      </c>
      <c r="D59" s="262"/>
      <c r="E59" s="262"/>
      <c r="F59" s="273"/>
      <c r="G59" s="331"/>
    </row>
    <row r="60" spans="2:7" ht="12.75">
      <c r="B60" s="258" t="s">
        <v>104</v>
      </c>
      <c r="C60" s="259" t="s">
        <v>119</v>
      </c>
      <c r="D60" s="259"/>
      <c r="E60" s="259"/>
      <c r="F60" s="272"/>
      <c r="G60" s="328"/>
    </row>
    <row r="61" spans="2:7" ht="12.75">
      <c r="B61" s="121" t="s">
        <v>106</v>
      </c>
      <c r="C61" s="126" t="s">
        <v>458</v>
      </c>
      <c r="D61" s="126"/>
      <c r="E61" s="126"/>
      <c r="F61" s="211">
        <f>F56-F57-F58</f>
        <v>0</v>
      </c>
      <c r="G61" s="340">
        <f>G56-G57-G58</f>
        <v>0</v>
      </c>
    </row>
    <row r="62" spans="2:7" ht="12.75">
      <c r="B62" s="106" t="s">
        <v>108</v>
      </c>
      <c r="C62" s="107" t="s">
        <v>123</v>
      </c>
      <c r="D62" s="107"/>
      <c r="E62" s="107"/>
      <c r="F62" s="276"/>
      <c r="G62" s="341"/>
    </row>
    <row r="63" spans="2:7" ht="12.75">
      <c r="B63" s="127" t="s">
        <v>110</v>
      </c>
      <c r="C63" s="128" t="s">
        <v>457</v>
      </c>
      <c r="D63" s="128"/>
      <c r="E63" s="128"/>
      <c r="F63" s="210" t="e">
        <f>F55+F61-F62</f>
        <v>#REF!</v>
      </c>
      <c r="G63" s="342">
        <f>G55+G61-G62</f>
        <v>0</v>
      </c>
    </row>
    <row r="64" ht="12.75" hidden="1">
      <c r="G64" s="343"/>
    </row>
    <row r="65" spans="2:7" ht="12.75" hidden="1">
      <c r="B65" s="277" t="s">
        <v>301</v>
      </c>
      <c r="C65" s="278" t="s">
        <v>302</v>
      </c>
      <c r="D65" s="278"/>
      <c r="E65" s="278"/>
      <c r="F65" s="279" t="e">
        <f>F7+F10+F25+#REF!+#REF!+F27+F29</f>
        <v>#REF!</v>
      </c>
      <c r="G65" s="344" t="e">
        <f>G7+G10+G25+#REF!+#REF!+G27+G29</f>
        <v>#REF!</v>
      </c>
    </row>
    <row r="66" spans="2:7" ht="12.75" hidden="1">
      <c r="B66" s="280" t="s">
        <v>303</v>
      </c>
      <c r="C66" s="281" t="s">
        <v>304</v>
      </c>
      <c r="D66" s="281"/>
      <c r="E66" s="281"/>
      <c r="F66" s="282" t="e">
        <f>F8+F14+F18+F23+F24+F26+#REF!+#REF!+F28+F30</f>
        <v>#REF!</v>
      </c>
      <c r="G66" s="345" t="e">
        <f>G8+G14+G18+G23+G24+G26+#REF!+#REF!+G28+G30</f>
        <v>#REF!</v>
      </c>
    </row>
    <row r="67" spans="2:7" ht="12.75" hidden="1">
      <c r="B67" s="283" t="s">
        <v>305</v>
      </c>
      <c r="C67" s="284" t="s">
        <v>306</v>
      </c>
      <c r="D67" s="284"/>
      <c r="E67" s="284"/>
      <c r="F67" s="285" t="e">
        <f>F32+F34+F38+F40+F43+F45+F47+#REF!+#REF!+F49</f>
        <v>#REF!</v>
      </c>
      <c r="G67" s="346" t="e">
        <f>G32+G34+G38+G40+G43+G45+G47+#REF!+#REF!+G49</f>
        <v>#REF!</v>
      </c>
    </row>
    <row r="68" spans="2:7" ht="12.75" hidden="1">
      <c r="B68" s="283" t="s">
        <v>307</v>
      </c>
      <c r="C68" s="284" t="s">
        <v>308</v>
      </c>
      <c r="D68" s="284"/>
      <c r="E68" s="284"/>
      <c r="F68" s="285" t="e">
        <f>F33+F39+F41+F44+F46+F48+#REF!+#REF!+F50</f>
        <v>#REF!</v>
      </c>
      <c r="G68" s="346" t="e">
        <f>G33+G39+G41+G44+G46+G48+#REF!+#REF!+G50</f>
        <v>#REF!</v>
      </c>
    </row>
    <row r="69" spans="2:7" ht="12.75" hidden="1">
      <c r="B69" s="280" t="s">
        <v>309</v>
      </c>
      <c r="C69" s="281" t="s">
        <v>310</v>
      </c>
      <c r="D69" s="281"/>
      <c r="E69" s="281"/>
      <c r="F69" s="282" t="e">
        <f>F65+F67+F56</f>
        <v>#REF!</v>
      </c>
      <c r="G69" s="345" t="e">
        <f>G65+G67+G56</f>
        <v>#REF!</v>
      </c>
    </row>
    <row r="70" spans="2:7" ht="12.75" hidden="1">
      <c r="B70" s="280" t="s">
        <v>311</v>
      </c>
      <c r="C70" s="281" t="s">
        <v>312</v>
      </c>
      <c r="D70" s="281"/>
      <c r="E70" s="281"/>
      <c r="F70" s="282" t="e">
        <f>F66+F68+F57</f>
        <v>#REF!</v>
      </c>
      <c r="G70" s="345" t="e">
        <f>G66+G68+G57</f>
        <v>#REF!</v>
      </c>
    </row>
    <row r="71" spans="2:7" ht="12.75" hidden="1">
      <c r="B71" s="280"/>
      <c r="C71" s="281" t="s">
        <v>313</v>
      </c>
      <c r="D71" s="281"/>
      <c r="E71" s="281"/>
      <c r="F71" s="282" t="e">
        <f>F70+F52+F58</f>
        <v>#REF!</v>
      </c>
      <c r="G71" s="345" t="e">
        <f>G70+G52+G58</f>
        <v>#REF!</v>
      </c>
    </row>
    <row r="72" spans="2:7" ht="12.75" hidden="1">
      <c r="B72" s="286"/>
      <c r="C72" s="287" t="s">
        <v>314</v>
      </c>
      <c r="D72" s="287"/>
      <c r="E72" s="287"/>
      <c r="F72" s="288" t="e">
        <f>F69-F70</f>
        <v>#REF!</v>
      </c>
      <c r="G72" s="347" t="e">
        <f>G69-G70</f>
        <v>#REF!</v>
      </c>
    </row>
    <row r="73" spans="2:7" ht="12.75" hidden="1">
      <c r="B73" s="289"/>
      <c r="C73" s="290" t="s">
        <v>315</v>
      </c>
      <c r="D73" s="290"/>
      <c r="E73" s="290"/>
      <c r="F73" s="291" t="e">
        <f>F72+F44</f>
        <v>#REF!</v>
      </c>
      <c r="G73" s="348" t="e">
        <f>G72+G44</f>
        <v>#REF!</v>
      </c>
    </row>
    <row r="74" ht="12.75">
      <c r="G74" s="343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</sheetData>
  <sheetProtection password="C30B" sheet="1" objects="1" scenarios="1"/>
  <mergeCells count="2">
    <mergeCell ref="C31:E31"/>
    <mergeCell ref="C51:E51"/>
  </mergeCells>
  <printOptions/>
  <pageMargins left="0.78" right="0.21" top="0.84" bottom="0.6" header="0.3" footer="0.28"/>
  <pageSetup horizontalDpi="600" verticalDpi="600" orientation="portrait" paperSize="9" scale="85" r:id="rId2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H588"/>
  <sheetViews>
    <sheetView showGridLine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3" sqref="G13"/>
    </sheetView>
  </sheetViews>
  <sheetFormatPr defaultColWidth="9.00390625" defaultRowHeight="12.75"/>
  <cols>
    <col min="1" max="1" width="3.625" style="2" customWidth="1"/>
    <col min="2" max="2" width="6.375" style="129" customWidth="1"/>
    <col min="3" max="3" width="74.00390625" style="2" customWidth="1"/>
    <col min="4" max="4" width="3.00390625" style="2" customWidth="1"/>
    <col min="5" max="5" width="1.875" style="2" customWidth="1"/>
    <col min="6" max="6" width="12.75390625" style="2" hidden="1" customWidth="1"/>
    <col min="7" max="8" width="12.75390625" style="2" customWidth="1"/>
    <col min="9" max="16384" width="9.125" style="2" customWidth="1"/>
  </cols>
  <sheetData>
    <row r="1" spans="2:3" ht="12.75">
      <c r="B1" s="269" t="s">
        <v>299</v>
      </c>
      <c r="C1" s="217" t="s">
        <v>445</v>
      </c>
    </row>
    <row r="2" spans="2:8" ht="12.75">
      <c r="B2" s="266" t="s">
        <v>446</v>
      </c>
      <c r="C2" s="84"/>
      <c r="D2" s="85"/>
      <c r="E2" s="86"/>
      <c r="F2" s="87"/>
      <c r="G2" s="88"/>
      <c r="H2" s="89"/>
    </row>
    <row r="3" spans="2:8" ht="12.75">
      <c r="B3" s="90" t="s">
        <v>294</v>
      </c>
      <c r="C3" s="91"/>
      <c r="D3" s="92"/>
      <c r="E3" s="92"/>
      <c r="F3" s="93"/>
      <c r="G3" s="93"/>
      <c r="H3" s="94"/>
    </row>
    <row r="4" spans="2:8" ht="12.75">
      <c r="B4" s="95"/>
      <c r="C4" s="96"/>
      <c r="D4" s="97"/>
      <c r="E4" s="98"/>
      <c r="F4" s="98"/>
      <c r="G4" s="98"/>
      <c r="H4" s="99"/>
    </row>
    <row r="5" spans="2:8" ht="12.75">
      <c r="B5" s="267" t="s">
        <v>448</v>
      </c>
      <c r="C5" s="96"/>
      <c r="D5" s="97"/>
      <c r="E5" s="98"/>
      <c r="F5" s="100"/>
      <c r="G5" s="100"/>
      <c r="H5" s="101"/>
    </row>
    <row r="6" spans="2:8" ht="12.75">
      <c r="B6" s="102" t="s">
        <v>0</v>
      </c>
      <c r="C6" s="103" t="s">
        <v>1</v>
      </c>
      <c r="D6" s="104"/>
      <c r="E6" s="104"/>
      <c r="F6" s="105">
        <f>G6-1</f>
        <v>2005</v>
      </c>
      <c r="G6" s="105">
        <f>H6-1</f>
        <v>2006</v>
      </c>
      <c r="H6" s="270">
        <v>2007</v>
      </c>
    </row>
    <row r="7" spans="2:8" ht="12.75">
      <c r="B7" s="256" t="s">
        <v>2</v>
      </c>
      <c r="C7" s="257" t="s">
        <v>3</v>
      </c>
      <c r="D7" s="257"/>
      <c r="E7" s="257"/>
      <c r="F7" s="271"/>
      <c r="G7" s="377">
        <f>Výsledovka2006!G7</f>
        <v>0</v>
      </c>
      <c r="H7" s="377">
        <f>Výsledovka2007!G7</f>
        <v>0</v>
      </c>
    </row>
    <row r="8" spans="2:8" ht="12.75">
      <c r="B8" s="258" t="s">
        <v>4</v>
      </c>
      <c r="C8" s="259" t="s">
        <v>5</v>
      </c>
      <c r="D8" s="259"/>
      <c r="E8" s="259"/>
      <c r="F8" s="272"/>
      <c r="G8" s="378">
        <f>Výsledovka2006!G8</f>
        <v>0</v>
      </c>
      <c r="H8" s="378">
        <f>Výsledovka2007!G8</f>
        <v>0</v>
      </c>
    </row>
    <row r="9" spans="2:8" ht="12.75">
      <c r="B9" s="108" t="s">
        <v>6</v>
      </c>
      <c r="C9" s="109" t="s">
        <v>7</v>
      </c>
      <c r="D9" s="109"/>
      <c r="E9" s="109"/>
      <c r="F9" s="204">
        <f>F7-F8</f>
        <v>0</v>
      </c>
      <c r="G9" s="329">
        <f>Výsledovka2006!G9</f>
        <v>0</v>
      </c>
      <c r="H9" s="329">
        <f>Výsledovka2007!G9</f>
        <v>0</v>
      </c>
    </row>
    <row r="10" spans="2:8" ht="12.75">
      <c r="B10" s="110" t="s">
        <v>8</v>
      </c>
      <c r="C10" s="111" t="s">
        <v>9</v>
      </c>
      <c r="D10" s="111"/>
      <c r="E10" s="111"/>
      <c r="F10" s="205">
        <f>SUM(F11:F13)</f>
        <v>0</v>
      </c>
      <c r="G10" s="330">
        <f>Výsledovka2006!G10</f>
        <v>0</v>
      </c>
      <c r="H10" s="330">
        <f>Výsledovka2007!G10</f>
        <v>0</v>
      </c>
    </row>
    <row r="11" spans="2:8" ht="12.75" customHeight="1">
      <c r="B11" s="256" t="s">
        <v>10</v>
      </c>
      <c r="C11" s="257" t="s">
        <v>11</v>
      </c>
      <c r="D11" s="257"/>
      <c r="E11" s="257"/>
      <c r="F11" s="271"/>
      <c r="G11" s="377">
        <f>Výsledovka2006!G11</f>
        <v>0</v>
      </c>
      <c r="H11" s="377">
        <f>Výsledovka2007!G11</f>
        <v>0</v>
      </c>
    </row>
    <row r="12" spans="2:8" ht="12.75">
      <c r="B12" s="260" t="s">
        <v>12</v>
      </c>
      <c r="C12" s="261" t="s">
        <v>13</v>
      </c>
      <c r="D12" s="261"/>
      <c r="E12" s="261"/>
      <c r="F12" s="273"/>
      <c r="G12" s="379">
        <f>Výsledovka2006!G12</f>
        <v>0</v>
      </c>
      <c r="H12" s="379">
        <f>Výsledovka2007!G12</f>
        <v>0</v>
      </c>
    </row>
    <row r="13" spans="2:8" ht="12.75">
      <c r="B13" s="258" t="s">
        <v>14</v>
      </c>
      <c r="C13" s="259" t="s">
        <v>15</v>
      </c>
      <c r="D13" s="259"/>
      <c r="E13" s="259"/>
      <c r="F13" s="272"/>
      <c r="G13" s="378">
        <f>Výsledovka2006!G13</f>
        <v>0</v>
      </c>
      <c r="H13" s="378">
        <f>Výsledovka2007!G13</f>
        <v>0</v>
      </c>
    </row>
    <row r="14" spans="2:8" ht="12.75">
      <c r="B14" s="110" t="s">
        <v>16</v>
      </c>
      <c r="C14" s="111" t="s">
        <v>17</v>
      </c>
      <c r="D14" s="111"/>
      <c r="E14" s="111"/>
      <c r="F14" s="205">
        <f>SUM(F15:F16)</f>
        <v>0</v>
      </c>
      <c r="G14" s="330">
        <f>Výsledovka2006!G14</f>
        <v>0</v>
      </c>
      <c r="H14" s="330">
        <f>Výsledovka2007!G14</f>
        <v>0</v>
      </c>
    </row>
    <row r="15" spans="2:8" ht="12.75">
      <c r="B15" s="256" t="s">
        <v>18</v>
      </c>
      <c r="C15" s="257" t="s">
        <v>19</v>
      </c>
      <c r="D15" s="257"/>
      <c r="E15" s="257"/>
      <c r="F15" s="271"/>
      <c r="G15" s="377">
        <f>Výsledovka2006!G15</f>
        <v>0</v>
      </c>
      <c r="H15" s="377">
        <f>Výsledovka2007!G15</f>
        <v>0</v>
      </c>
    </row>
    <row r="16" spans="2:8" ht="12.75">
      <c r="B16" s="258" t="s">
        <v>20</v>
      </c>
      <c r="C16" s="259" t="s">
        <v>21</v>
      </c>
      <c r="D16" s="259"/>
      <c r="E16" s="259"/>
      <c r="F16" s="272"/>
      <c r="G16" s="378">
        <f>Výsledovka2006!G16</f>
        <v>0</v>
      </c>
      <c r="H16" s="378">
        <f>Výsledovka2007!G16</f>
        <v>0</v>
      </c>
    </row>
    <row r="17" spans="2:8" ht="12.75">
      <c r="B17" s="108" t="s">
        <v>22</v>
      </c>
      <c r="C17" s="109" t="s">
        <v>23</v>
      </c>
      <c r="D17" s="109"/>
      <c r="E17" s="109"/>
      <c r="F17" s="204">
        <f>F9+F10-F14</f>
        <v>0</v>
      </c>
      <c r="G17" s="329">
        <f>Výsledovka2006!G17</f>
        <v>0</v>
      </c>
      <c r="H17" s="329">
        <f>Výsledovka2007!G17</f>
        <v>0</v>
      </c>
    </row>
    <row r="18" spans="2:8" ht="12.75">
      <c r="B18" s="112" t="s">
        <v>24</v>
      </c>
      <c r="C18" s="113" t="s">
        <v>25</v>
      </c>
      <c r="D18" s="113"/>
      <c r="E18" s="113"/>
      <c r="F18" s="206">
        <f>SUM(F19:F22)</f>
        <v>0</v>
      </c>
      <c r="G18" s="332">
        <f>Výsledovka2006!G18</f>
        <v>0</v>
      </c>
      <c r="H18" s="332">
        <f>Výsledovka2007!G18</f>
        <v>0</v>
      </c>
    </row>
    <row r="19" spans="2:8" ht="12.75">
      <c r="B19" s="119" t="s">
        <v>26</v>
      </c>
      <c r="C19" s="120" t="s">
        <v>27</v>
      </c>
      <c r="D19" s="120"/>
      <c r="E19" s="120"/>
      <c r="F19" s="274"/>
      <c r="G19" s="380">
        <f>Výsledovka2006!G19</f>
        <v>0</v>
      </c>
      <c r="H19" s="380">
        <f>Výsledovka2007!G19</f>
        <v>0</v>
      </c>
    </row>
    <row r="20" spans="2:8" ht="12.75">
      <c r="B20" s="260" t="s">
        <v>28</v>
      </c>
      <c r="C20" s="262" t="s">
        <v>29</v>
      </c>
      <c r="D20" s="262"/>
      <c r="E20" s="262"/>
      <c r="F20" s="273"/>
      <c r="G20" s="379">
        <f>Výsledovka2006!G20</f>
        <v>0</v>
      </c>
      <c r="H20" s="379">
        <f>Výsledovka2007!G20</f>
        <v>0</v>
      </c>
    </row>
    <row r="21" spans="2:8" ht="12.75">
      <c r="B21" s="260" t="s">
        <v>30</v>
      </c>
      <c r="C21" s="262" t="s">
        <v>31</v>
      </c>
      <c r="D21" s="262"/>
      <c r="E21" s="262"/>
      <c r="F21" s="273"/>
      <c r="G21" s="379">
        <f>Výsledovka2006!G21</f>
        <v>0</v>
      </c>
      <c r="H21" s="379">
        <f>Výsledovka2007!G21</f>
        <v>0</v>
      </c>
    </row>
    <row r="22" spans="2:8" ht="12.75">
      <c r="B22" s="260" t="s">
        <v>32</v>
      </c>
      <c r="C22" s="262" t="s">
        <v>33</v>
      </c>
      <c r="D22" s="262"/>
      <c r="E22" s="262"/>
      <c r="F22" s="273"/>
      <c r="G22" s="379">
        <f>Výsledovka2006!G22</f>
        <v>0</v>
      </c>
      <c r="H22" s="379">
        <f>Výsledovka2007!G22</f>
        <v>0</v>
      </c>
    </row>
    <row r="23" spans="2:8" ht="12.75">
      <c r="B23" s="260" t="s">
        <v>34</v>
      </c>
      <c r="C23" s="262" t="s">
        <v>35</v>
      </c>
      <c r="D23" s="262"/>
      <c r="E23" s="262"/>
      <c r="F23" s="273"/>
      <c r="G23" s="379">
        <f>Výsledovka2006!G23</f>
        <v>0</v>
      </c>
      <c r="H23" s="379">
        <f>Výsledovka2007!G23</f>
        <v>0</v>
      </c>
    </row>
    <row r="24" spans="2:8" ht="12.75">
      <c r="B24" s="114" t="s">
        <v>36</v>
      </c>
      <c r="C24" s="115" t="s">
        <v>37</v>
      </c>
      <c r="D24" s="115"/>
      <c r="E24" s="115"/>
      <c r="F24" s="275"/>
      <c r="G24" s="381">
        <f>Výsledovka2006!G24</f>
        <v>0</v>
      </c>
      <c r="H24" s="381">
        <f>Výsledovka2007!G24</f>
        <v>0</v>
      </c>
    </row>
    <row r="25" spans="2:8" ht="12.75">
      <c r="B25" s="260" t="s">
        <v>38</v>
      </c>
      <c r="C25" s="262" t="s">
        <v>39</v>
      </c>
      <c r="D25" s="262"/>
      <c r="E25" s="262"/>
      <c r="F25" s="273"/>
      <c r="G25" s="379">
        <f>Výsledovka2006!G25</f>
        <v>0</v>
      </c>
      <c r="H25" s="379">
        <f>Výsledovka2007!G25</f>
        <v>0</v>
      </c>
    </row>
    <row r="26" spans="2:8" ht="12.75">
      <c r="B26" s="260" t="s">
        <v>40</v>
      </c>
      <c r="C26" s="262" t="s">
        <v>41</v>
      </c>
      <c r="D26" s="262"/>
      <c r="E26" s="262"/>
      <c r="F26" s="273"/>
      <c r="G26" s="379">
        <f>Výsledovka2006!G26</f>
        <v>0</v>
      </c>
      <c r="H26" s="379">
        <f>Výsledovka2007!G26</f>
        <v>0</v>
      </c>
    </row>
    <row r="27" spans="2:8" ht="12.75">
      <c r="B27" s="260" t="s">
        <v>42</v>
      </c>
      <c r="C27" s="262" t="s">
        <v>43</v>
      </c>
      <c r="D27" s="262"/>
      <c r="E27" s="262"/>
      <c r="F27" s="273"/>
      <c r="G27" s="379">
        <f>Výsledovka2006!G27</f>
        <v>0</v>
      </c>
      <c r="H27" s="382"/>
    </row>
    <row r="28" spans="2:8" ht="12.75">
      <c r="B28" s="260" t="s">
        <v>44</v>
      </c>
      <c r="C28" s="262" t="s">
        <v>45</v>
      </c>
      <c r="D28" s="262"/>
      <c r="E28" s="262"/>
      <c r="F28" s="273"/>
      <c r="G28" s="379">
        <f>Výsledovka2006!G28</f>
        <v>0</v>
      </c>
      <c r="H28" s="382"/>
    </row>
    <row r="29" spans="2:8" ht="12.75">
      <c r="B29" s="260" t="s">
        <v>46</v>
      </c>
      <c r="C29" s="262" t="s">
        <v>47</v>
      </c>
      <c r="D29" s="262"/>
      <c r="E29" s="262"/>
      <c r="F29" s="273"/>
      <c r="G29" s="379">
        <f>Výsledovka2006!G29</f>
        <v>0</v>
      </c>
      <c r="H29" s="382"/>
    </row>
    <row r="30" spans="2:8" ht="12.75">
      <c r="B30" s="260" t="s">
        <v>48</v>
      </c>
      <c r="C30" s="262" t="s">
        <v>49</v>
      </c>
      <c r="D30" s="262"/>
      <c r="E30" s="262"/>
      <c r="F30" s="273"/>
      <c r="G30" s="379">
        <f>Výsledovka2006!G30</f>
        <v>0</v>
      </c>
      <c r="H30" s="382"/>
    </row>
    <row r="31" spans="2:8" ht="12.75">
      <c r="B31" s="260" t="s">
        <v>50</v>
      </c>
      <c r="C31" s="262" t="s">
        <v>51</v>
      </c>
      <c r="D31" s="262"/>
      <c r="E31" s="262"/>
      <c r="F31" s="273"/>
      <c r="G31" s="379">
        <f>Výsledovka2006!G31</f>
        <v>0</v>
      </c>
      <c r="H31" s="379">
        <f>Výsledovka2007!G27</f>
        <v>0</v>
      </c>
    </row>
    <row r="32" spans="2:8" ht="12.75">
      <c r="B32" s="260" t="s">
        <v>52</v>
      </c>
      <c r="C32" s="262" t="s">
        <v>53</v>
      </c>
      <c r="D32" s="262"/>
      <c r="E32" s="262"/>
      <c r="F32" s="273"/>
      <c r="G32" s="379">
        <f>Výsledovka2006!G32</f>
        <v>0</v>
      </c>
      <c r="H32" s="379">
        <f>Výsledovka2007!G28</f>
        <v>0</v>
      </c>
    </row>
    <row r="33" spans="2:8" ht="12.75">
      <c r="B33" s="260" t="s">
        <v>54</v>
      </c>
      <c r="C33" s="262" t="s">
        <v>55</v>
      </c>
      <c r="D33" s="262"/>
      <c r="E33" s="262"/>
      <c r="F33" s="273"/>
      <c r="G33" s="379">
        <f>Výsledovka2006!G33</f>
        <v>0</v>
      </c>
      <c r="H33" s="379">
        <f>Výsledovka2007!G29</f>
        <v>0</v>
      </c>
    </row>
    <row r="34" spans="2:8" ht="12" customHeight="1">
      <c r="B34" s="258" t="s">
        <v>56</v>
      </c>
      <c r="C34" s="259" t="s">
        <v>57</v>
      </c>
      <c r="D34" s="259"/>
      <c r="E34" s="259"/>
      <c r="F34" s="272"/>
      <c r="G34" s="378">
        <f>Výsledovka2006!G34</f>
        <v>0</v>
      </c>
      <c r="H34" s="378">
        <f>Výsledovka2007!G30</f>
        <v>0</v>
      </c>
    </row>
    <row r="35" spans="2:8" ht="25.5" customHeight="1">
      <c r="B35" s="116" t="s">
        <v>58</v>
      </c>
      <c r="C35" s="117" t="s">
        <v>59</v>
      </c>
      <c r="D35" s="375"/>
      <c r="E35" s="376"/>
      <c r="F35" s="207">
        <f>F17-F18-F23-F24+F25-F26+F27-F28+F29-F30+F31-F32+F33-F34</f>
        <v>0</v>
      </c>
      <c r="G35" s="335">
        <f>Výsledovka2006!G35</f>
        <v>0</v>
      </c>
      <c r="H35" s="335">
        <f>Výsledovka2007!G31</f>
        <v>0</v>
      </c>
    </row>
    <row r="36" spans="2:8" ht="12.75">
      <c r="B36" s="256">
        <v>30</v>
      </c>
      <c r="C36" s="257" t="s">
        <v>290</v>
      </c>
      <c r="D36" s="257"/>
      <c r="E36" s="257"/>
      <c r="F36" s="271"/>
      <c r="G36" s="377">
        <f>Výsledovka2006!G36</f>
        <v>0</v>
      </c>
      <c r="H36" s="377">
        <f>Výsledovka2007!G32</f>
        <v>0</v>
      </c>
    </row>
    <row r="37" spans="2:8" ht="12.75">
      <c r="B37" s="258">
        <v>31</v>
      </c>
      <c r="C37" s="259" t="s">
        <v>291</v>
      </c>
      <c r="D37" s="259"/>
      <c r="E37" s="259"/>
      <c r="F37" s="272"/>
      <c r="G37" s="378">
        <f>Výsledovka2006!G37</f>
        <v>0</v>
      </c>
      <c r="H37" s="378">
        <f>Výsledovka2007!G33</f>
        <v>0</v>
      </c>
    </row>
    <row r="38" spans="2:8" ht="12.75">
      <c r="B38" s="263" t="s">
        <v>60</v>
      </c>
      <c r="C38" s="264" t="s">
        <v>61</v>
      </c>
      <c r="D38" s="264"/>
      <c r="E38" s="264"/>
      <c r="F38" s="265">
        <f>SUM(F39:F41)</f>
        <v>0</v>
      </c>
      <c r="G38" s="336">
        <f>Výsledovka2006!G38</f>
        <v>0</v>
      </c>
      <c r="H38" s="336">
        <f>Výsledovka2007!G34</f>
        <v>0</v>
      </c>
    </row>
    <row r="39" spans="2:8" ht="12.75">
      <c r="B39" s="260" t="s">
        <v>62</v>
      </c>
      <c r="C39" s="262" t="s">
        <v>63</v>
      </c>
      <c r="D39" s="262"/>
      <c r="E39" s="262"/>
      <c r="F39" s="273"/>
      <c r="G39" s="379">
        <f>Výsledovka2006!G39</f>
        <v>0</v>
      </c>
      <c r="H39" s="379">
        <f>Výsledovka2007!G35</f>
        <v>0</v>
      </c>
    </row>
    <row r="40" spans="2:8" ht="12.75">
      <c r="B40" s="260" t="s">
        <v>64</v>
      </c>
      <c r="C40" s="262" t="s">
        <v>65</v>
      </c>
      <c r="D40" s="262"/>
      <c r="E40" s="262"/>
      <c r="F40" s="273"/>
      <c r="G40" s="379">
        <f>Výsledovka2006!G40</f>
        <v>0</v>
      </c>
      <c r="H40" s="379">
        <f>Výsledovka2007!G36</f>
        <v>0</v>
      </c>
    </row>
    <row r="41" spans="2:8" ht="12.75">
      <c r="B41" s="260" t="s">
        <v>66</v>
      </c>
      <c r="C41" s="262" t="s">
        <v>67</v>
      </c>
      <c r="D41" s="262"/>
      <c r="E41" s="262"/>
      <c r="F41" s="273"/>
      <c r="G41" s="379">
        <f>Výsledovka2006!G41</f>
        <v>0</v>
      </c>
      <c r="H41" s="379">
        <f>Výsledovka2007!G37</f>
        <v>0</v>
      </c>
    </row>
    <row r="42" spans="2:8" ht="12.75">
      <c r="B42" s="260" t="s">
        <v>68</v>
      </c>
      <c r="C42" s="262" t="s">
        <v>69</v>
      </c>
      <c r="D42" s="262"/>
      <c r="E42" s="262"/>
      <c r="F42" s="273"/>
      <c r="G42" s="379">
        <f>Výsledovka2006!G42</f>
        <v>0</v>
      </c>
      <c r="H42" s="379">
        <f>Výsledovka2007!G38</f>
        <v>0</v>
      </c>
    </row>
    <row r="43" spans="2:8" ht="12.75">
      <c r="B43" s="260" t="s">
        <v>70</v>
      </c>
      <c r="C43" s="262" t="s">
        <v>71</v>
      </c>
      <c r="D43" s="262"/>
      <c r="E43" s="262"/>
      <c r="F43" s="273"/>
      <c r="G43" s="379">
        <f>Výsledovka2006!G43</f>
        <v>0</v>
      </c>
      <c r="H43" s="379">
        <f>Výsledovka2007!G39</f>
        <v>0</v>
      </c>
    </row>
    <row r="44" spans="2:8" ht="12.75">
      <c r="B44" s="260" t="s">
        <v>72</v>
      </c>
      <c r="C44" s="262" t="s">
        <v>73</v>
      </c>
      <c r="D44" s="262"/>
      <c r="E44" s="262"/>
      <c r="F44" s="273"/>
      <c r="G44" s="379">
        <f>Výsledovka2006!G44</f>
        <v>0</v>
      </c>
      <c r="H44" s="379">
        <f>Výsledovka2007!G40</f>
        <v>0</v>
      </c>
    </row>
    <row r="45" spans="2:8" ht="12.75">
      <c r="B45" s="260" t="s">
        <v>74</v>
      </c>
      <c r="C45" s="262" t="s">
        <v>75</v>
      </c>
      <c r="D45" s="262"/>
      <c r="E45" s="262"/>
      <c r="F45" s="273"/>
      <c r="G45" s="379">
        <f>Výsledovka2006!G45</f>
        <v>0</v>
      </c>
      <c r="H45" s="379">
        <f>Výsledovka2007!G41</f>
        <v>0</v>
      </c>
    </row>
    <row r="46" spans="2:8" ht="12.75">
      <c r="B46" s="260" t="s">
        <v>76</v>
      </c>
      <c r="C46" s="262" t="s">
        <v>77</v>
      </c>
      <c r="D46" s="262"/>
      <c r="E46" s="262"/>
      <c r="F46" s="273"/>
      <c r="G46" s="379">
        <f>Výsledovka2006!G46</f>
        <v>0</v>
      </c>
      <c r="H46" s="379">
        <f>Výsledovka2007!G43</f>
        <v>0</v>
      </c>
    </row>
    <row r="47" spans="2:8" ht="12.75">
      <c r="B47" s="260" t="s">
        <v>78</v>
      </c>
      <c r="C47" s="262" t="s">
        <v>79</v>
      </c>
      <c r="D47" s="262"/>
      <c r="E47" s="262"/>
      <c r="F47" s="273"/>
      <c r="G47" s="379">
        <f>Výsledovka2006!G47</f>
        <v>0</v>
      </c>
      <c r="H47" s="379">
        <f>Výsledovka2007!G44</f>
        <v>0</v>
      </c>
    </row>
    <row r="48" spans="2:8" ht="12.75">
      <c r="B48" s="260" t="s">
        <v>80</v>
      </c>
      <c r="C48" s="262" t="s">
        <v>81</v>
      </c>
      <c r="D48" s="262"/>
      <c r="E48" s="262"/>
      <c r="F48" s="273"/>
      <c r="G48" s="379">
        <f>Výsledovka2006!G48</f>
        <v>0</v>
      </c>
      <c r="H48" s="379">
        <f>Výsledovka2007!G45</f>
        <v>0</v>
      </c>
    </row>
    <row r="49" spans="2:8" ht="12.75">
      <c r="B49" s="260" t="s">
        <v>82</v>
      </c>
      <c r="C49" s="262" t="s">
        <v>83</v>
      </c>
      <c r="D49" s="262"/>
      <c r="E49" s="262"/>
      <c r="F49" s="273"/>
      <c r="G49" s="379">
        <f>Výsledovka2006!G49</f>
        <v>0</v>
      </c>
      <c r="H49" s="379">
        <f>Výsledovka2007!G46</f>
        <v>0</v>
      </c>
    </row>
    <row r="50" spans="2:8" ht="12.75">
      <c r="B50" s="260" t="s">
        <v>84</v>
      </c>
      <c r="C50" s="262" t="s">
        <v>85</v>
      </c>
      <c r="D50" s="262"/>
      <c r="E50" s="262"/>
      <c r="F50" s="273"/>
      <c r="G50" s="379">
        <f>Výsledovka2006!G50</f>
        <v>0</v>
      </c>
      <c r="H50" s="379">
        <f>Výsledovka2007!G47</f>
        <v>0</v>
      </c>
    </row>
    <row r="51" spans="2:8" ht="12.75">
      <c r="B51" s="260" t="s">
        <v>86</v>
      </c>
      <c r="C51" s="262" t="s">
        <v>87</v>
      </c>
      <c r="D51" s="262"/>
      <c r="E51" s="262"/>
      <c r="F51" s="273"/>
      <c r="G51" s="379">
        <f>Výsledovka2006!G51</f>
        <v>0</v>
      </c>
      <c r="H51" s="379">
        <f>Výsledovka2007!G48</f>
        <v>0</v>
      </c>
    </row>
    <row r="52" spans="2:8" ht="12.75">
      <c r="B52" s="260" t="s">
        <v>88</v>
      </c>
      <c r="C52" s="262" t="s">
        <v>89</v>
      </c>
      <c r="D52" s="262"/>
      <c r="E52" s="262"/>
      <c r="F52" s="273"/>
      <c r="G52" s="379">
        <f>Výsledovka2006!G52</f>
        <v>0</v>
      </c>
      <c r="H52" s="382"/>
    </row>
    <row r="53" spans="2:8" ht="12.75">
      <c r="B53" s="260" t="s">
        <v>90</v>
      </c>
      <c r="C53" s="262" t="s">
        <v>91</v>
      </c>
      <c r="D53" s="262"/>
      <c r="E53" s="262"/>
      <c r="F53" s="273"/>
      <c r="G53" s="379">
        <f>Výsledovka2006!G53</f>
        <v>0</v>
      </c>
      <c r="H53" s="382"/>
    </row>
    <row r="54" spans="2:8" ht="12.75">
      <c r="B54" s="260" t="s">
        <v>92</v>
      </c>
      <c r="C54" s="262" t="s">
        <v>93</v>
      </c>
      <c r="D54" s="262"/>
      <c r="E54" s="262"/>
      <c r="F54" s="273"/>
      <c r="G54" s="379">
        <f>Výsledovka2006!G54</f>
        <v>0</v>
      </c>
      <c r="H54" s="382"/>
    </row>
    <row r="55" spans="2:8" ht="12.75">
      <c r="B55" s="260" t="s">
        <v>94</v>
      </c>
      <c r="C55" s="262" t="s">
        <v>95</v>
      </c>
      <c r="D55" s="262"/>
      <c r="E55" s="262"/>
      <c r="F55" s="273"/>
      <c r="G55" s="379">
        <f>Výsledovka2006!G55</f>
        <v>0</v>
      </c>
      <c r="H55" s="382"/>
    </row>
    <row r="56" spans="2:8" ht="12.75">
      <c r="B56" s="260" t="s">
        <v>96</v>
      </c>
      <c r="C56" s="262" t="s">
        <v>97</v>
      </c>
      <c r="D56" s="262"/>
      <c r="E56" s="262"/>
      <c r="F56" s="273"/>
      <c r="G56" s="379">
        <f>Výsledovka2006!G56</f>
        <v>0</v>
      </c>
      <c r="H56" s="379">
        <f>Výsledovka2007!G49</f>
        <v>0</v>
      </c>
    </row>
    <row r="57" spans="2:8" ht="12.75">
      <c r="B57" s="258" t="s">
        <v>98</v>
      </c>
      <c r="C57" s="259" t="s">
        <v>99</v>
      </c>
      <c r="D57" s="259"/>
      <c r="E57" s="259"/>
      <c r="F57" s="272"/>
      <c r="G57" s="378">
        <f>Výsledovka2006!G57</f>
        <v>0</v>
      </c>
      <c r="H57" s="378">
        <f>Výsledovka2007!G50</f>
        <v>0</v>
      </c>
    </row>
    <row r="58" spans="2:8" ht="25.5" customHeight="1">
      <c r="B58" s="131" t="s">
        <v>100</v>
      </c>
      <c r="C58" s="117" t="s">
        <v>101</v>
      </c>
      <c r="D58" s="384"/>
      <c r="E58" s="385"/>
      <c r="F58" s="208">
        <f>F36-F37+F38+F42-F43+F44-F45+F46-F47+F48-F49+F50-F51+F52-F53+F54-F55+F56-F57</f>
        <v>0</v>
      </c>
      <c r="G58" s="337">
        <f>Výsledovka2006!G58</f>
        <v>0</v>
      </c>
      <c r="H58" s="337">
        <f>Výsledovka2007!G51</f>
        <v>0</v>
      </c>
    </row>
    <row r="59" spans="2:8" ht="12.75">
      <c r="B59" s="263" t="s">
        <v>102</v>
      </c>
      <c r="C59" s="264" t="s">
        <v>103</v>
      </c>
      <c r="D59" s="264"/>
      <c r="E59" s="264"/>
      <c r="F59" s="265">
        <f>SUM(F60:F61)</f>
        <v>0</v>
      </c>
      <c r="G59" s="336">
        <f>Výsledovka2006!G59</f>
        <v>0</v>
      </c>
      <c r="H59" s="336">
        <f>Výsledovka2007!G52</f>
        <v>0</v>
      </c>
    </row>
    <row r="60" spans="2:8" ht="12.75">
      <c r="B60" s="260" t="s">
        <v>104</v>
      </c>
      <c r="C60" s="262" t="s">
        <v>105</v>
      </c>
      <c r="D60" s="262"/>
      <c r="E60" s="262"/>
      <c r="F60" s="273"/>
      <c r="G60" s="379">
        <f>Výsledovka2006!G60</f>
        <v>0</v>
      </c>
      <c r="H60" s="379">
        <f>Výsledovka2007!G53</f>
        <v>0</v>
      </c>
    </row>
    <row r="61" spans="2:8" ht="12.75">
      <c r="B61" s="258" t="s">
        <v>106</v>
      </c>
      <c r="C61" s="259" t="s">
        <v>107</v>
      </c>
      <c r="D61" s="259"/>
      <c r="E61" s="259"/>
      <c r="F61" s="272"/>
      <c r="G61" s="378">
        <f>Výsledovka2006!G61</f>
        <v>0</v>
      </c>
      <c r="H61" s="378">
        <f>Výsledovka2007!G54</f>
        <v>0</v>
      </c>
    </row>
    <row r="62" spans="2:8" ht="12.75">
      <c r="B62" s="116" t="s">
        <v>108</v>
      </c>
      <c r="C62" s="123" t="s">
        <v>109</v>
      </c>
      <c r="D62" s="123"/>
      <c r="E62" s="123"/>
      <c r="F62" s="209">
        <f>F35+F58-F59</f>
        <v>0</v>
      </c>
      <c r="G62" s="338">
        <f>Výsledovka2006!G62</f>
        <v>0</v>
      </c>
      <c r="H62" s="338">
        <f>Výsledovka2007!G55</f>
        <v>0</v>
      </c>
    </row>
    <row r="63" spans="2:8" ht="12.75">
      <c r="B63" s="256" t="s">
        <v>110</v>
      </c>
      <c r="C63" s="257" t="s">
        <v>111</v>
      </c>
      <c r="D63" s="257"/>
      <c r="E63" s="257"/>
      <c r="F63" s="271"/>
      <c r="G63" s="377">
        <f>Výsledovka2006!G63</f>
        <v>0</v>
      </c>
      <c r="H63" s="377">
        <f>Výsledovka2007!G56</f>
        <v>0</v>
      </c>
    </row>
    <row r="64" spans="2:8" ht="12.75">
      <c r="B64" s="260" t="s">
        <v>112</v>
      </c>
      <c r="C64" s="262" t="s">
        <v>113</v>
      </c>
      <c r="D64" s="262"/>
      <c r="E64" s="262"/>
      <c r="F64" s="273"/>
      <c r="G64" s="379">
        <f>Výsledovka2006!G64</f>
        <v>0</v>
      </c>
      <c r="H64" s="379">
        <f>Výsledovka2007!G57</f>
        <v>0</v>
      </c>
    </row>
    <row r="65" spans="2:8" ht="12.75">
      <c r="B65" s="124" t="s">
        <v>114</v>
      </c>
      <c r="C65" s="125" t="s">
        <v>115</v>
      </c>
      <c r="D65" s="125"/>
      <c r="E65" s="125"/>
      <c r="F65" s="212">
        <f>SUM(F66:F67)</f>
        <v>0</v>
      </c>
      <c r="G65" s="339">
        <f>Výsledovka2006!G65</f>
        <v>0</v>
      </c>
      <c r="H65" s="339">
        <f>Výsledovka2007!G58</f>
        <v>0</v>
      </c>
    </row>
    <row r="66" spans="2:8" ht="12.75">
      <c r="B66" s="260" t="s">
        <v>116</v>
      </c>
      <c r="C66" s="262" t="s">
        <v>117</v>
      </c>
      <c r="D66" s="262"/>
      <c r="E66" s="262"/>
      <c r="F66" s="273"/>
      <c r="G66" s="379">
        <f>Výsledovka2006!G66</f>
        <v>0</v>
      </c>
      <c r="H66" s="379">
        <f>Výsledovka2007!G59</f>
        <v>0</v>
      </c>
    </row>
    <row r="67" spans="2:8" ht="12.75">
      <c r="B67" s="258" t="s">
        <v>118</v>
      </c>
      <c r="C67" s="259" t="s">
        <v>119</v>
      </c>
      <c r="D67" s="259"/>
      <c r="E67" s="259"/>
      <c r="F67" s="272"/>
      <c r="G67" s="378">
        <f>Výsledovka2006!G67</f>
        <v>0</v>
      </c>
      <c r="H67" s="378">
        <f>Výsledovka2007!G60</f>
        <v>0</v>
      </c>
    </row>
    <row r="68" spans="2:8" ht="12.75">
      <c r="B68" s="121" t="s">
        <v>120</v>
      </c>
      <c r="C68" s="126" t="s">
        <v>121</v>
      </c>
      <c r="D68" s="126"/>
      <c r="E68" s="126"/>
      <c r="F68" s="211">
        <f>F63-F64-F65</f>
        <v>0</v>
      </c>
      <c r="G68" s="340">
        <f>Výsledovka2006!G68</f>
        <v>0</v>
      </c>
      <c r="H68" s="340">
        <f>Výsledovka2007!G61</f>
        <v>0</v>
      </c>
    </row>
    <row r="69" spans="2:8" ht="12.75">
      <c r="B69" s="106" t="s">
        <v>122</v>
      </c>
      <c r="C69" s="107" t="s">
        <v>123</v>
      </c>
      <c r="D69" s="107"/>
      <c r="E69" s="107"/>
      <c r="F69" s="276"/>
      <c r="G69" s="383">
        <f>Výsledovka2006!G69</f>
        <v>0</v>
      </c>
      <c r="H69" s="383">
        <f>Výsledovka2007!G62</f>
        <v>0</v>
      </c>
    </row>
    <row r="70" spans="2:8" ht="12.75">
      <c r="B70" s="127" t="s">
        <v>124</v>
      </c>
      <c r="C70" s="128" t="s">
        <v>125</v>
      </c>
      <c r="D70" s="128"/>
      <c r="E70" s="128"/>
      <c r="F70" s="210">
        <f>F62+F68-F69</f>
        <v>0</v>
      </c>
      <c r="G70" s="342">
        <f>Výsledovka2006!G70</f>
        <v>0</v>
      </c>
      <c r="H70" s="342">
        <f>Výsledovka2007!G63</f>
        <v>0</v>
      </c>
    </row>
    <row r="71" spans="7:8" ht="12.75" hidden="1">
      <c r="G71" s="343"/>
      <c r="H71" s="343"/>
    </row>
    <row r="72" spans="2:8" ht="12.75" hidden="1">
      <c r="B72" s="277" t="s">
        <v>301</v>
      </c>
      <c r="C72" s="278" t="s">
        <v>302</v>
      </c>
      <c r="D72" s="278"/>
      <c r="E72" s="278"/>
      <c r="F72" s="279">
        <f>F7+F10+F25+F27+F29+F31+F33</f>
        <v>0</v>
      </c>
      <c r="G72" s="344">
        <f>G7+G10+G25+G27+G29+G31+G33</f>
        <v>0</v>
      </c>
      <c r="H72" s="344">
        <f>H7+H10+H25+H27+H29+H31+H33</f>
        <v>0</v>
      </c>
    </row>
    <row r="73" spans="2:8" ht="12.75" hidden="1">
      <c r="B73" s="280" t="s">
        <v>303</v>
      </c>
      <c r="C73" s="281" t="s">
        <v>304</v>
      </c>
      <c r="D73" s="281"/>
      <c r="E73" s="281"/>
      <c r="F73" s="282">
        <f>F8+F14+F18+F23+F24+F26+F28+F30+F32+F34</f>
        <v>0</v>
      </c>
      <c r="G73" s="345">
        <f>G8+G14+G18+G23+G24+G26+G28+G30+G32+G34</f>
        <v>0</v>
      </c>
      <c r="H73" s="345">
        <f>H8+H14+H18+H23+H24+H26+H28+H30+H32+H34</f>
        <v>0</v>
      </c>
    </row>
    <row r="74" spans="2:8" ht="12.75" hidden="1">
      <c r="B74" s="283" t="s">
        <v>305</v>
      </c>
      <c r="C74" s="284" t="s">
        <v>306</v>
      </c>
      <c r="D74" s="284"/>
      <c r="E74" s="284"/>
      <c r="F74" s="285">
        <f>F36+F38+F42+F44+F46+F48+F50+F52+F54+F56</f>
        <v>0</v>
      </c>
      <c r="G74" s="346">
        <f>G36+G38+G42+G44+G46+G48+G50+G52+G54+G56</f>
        <v>0</v>
      </c>
      <c r="H74" s="346">
        <f>H36+H38+H42+H44+H46+H48+H50+H52+H54+H56</f>
        <v>0</v>
      </c>
    </row>
    <row r="75" spans="2:8" ht="12.75" hidden="1">
      <c r="B75" s="283" t="s">
        <v>307</v>
      </c>
      <c r="C75" s="284" t="s">
        <v>308</v>
      </c>
      <c r="D75" s="284"/>
      <c r="E75" s="284"/>
      <c r="F75" s="285">
        <f>F37+F43+F45+F47+F49+F51+F53+F55+F57</f>
        <v>0</v>
      </c>
      <c r="G75" s="346">
        <f>G37+G43+G45+G47+G49+G51+G53+G55+G57</f>
        <v>0</v>
      </c>
      <c r="H75" s="346">
        <f>H37+H43+H45+H47+H49+H51+H53+H55+H57</f>
        <v>0</v>
      </c>
    </row>
    <row r="76" spans="2:8" ht="12.75" hidden="1">
      <c r="B76" s="280" t="s">
        <v>309</v>
      </c>
      <c r="C76" s="281" t="s">
        <v>310</v>
      </c>
      <c r="D76" s="281"/>
      <c r="E76" s="281"/>
      <c r="F76" s="282">
        <f aca="true" t="shared" si="0" ref="F76:H77">F72+F74+F63</f>
        <v>0</v>
      </c>
      <c r="G76" s="345">
        <f t="shared" si="0"/>
        <v>0</v>
      </c>
      <c r="H76" s="345">
        <f t="shared" si="0"/>
        <v>0</v>
      </c>
    </row>
    <row r="77" spans="2:8" ht="12.75" hidden="1">
      <c r="B77" s="280" t="s">
        <v>311</v>
      </c>
      <c r="C77" s="281" t="s">
        <v>312</v>
      </c>
      <c r="D77" s="281"/>
      <c r="E77" s="281"/>
      <c r="F77" s="282">
        <f t="shared" si="0"/>
        <v>0</v>
      </c>
      <c r="G77" s="345">
        <f t="shared" si="0"/>
        <v>0</v>
      </c>
      <c r="H77" s="345">
        <f t="shared" si="0"/>
        <v>0</v>
      </c>
    </row>
    <row r="78" spans="2:8" ht="12.75" hidden="1">
      <c r="B78" s="280"/>
      <c r="C78" s="281" t="s">
        <v>313</v>
      </c>
      <c r="D78" s="281"/>
      <c r="E78" s="281"/>
      <c r="F78" s="282">
        <f>F77+F59+F65</f>
        <v>0</v>
      </c>
      <c r="G78" s="345">
        <f>G77+G59+G65</f>
        <v>0</v>
      </c>
      <c r="H78" s="345">
        <f>H77+H59+H65</f>
        <v>0</v>
      </c>
    </row>
    <row r="79" spans="2:8" ht="12.75" hidden="1">
      <c r="B79" s="286"/>
      <c r="C79" s="287" t="s">
        <v>314</v>
      </c>
      <c r="D79" s="287"/>
      <c r="E79" s="287"/>
      <c r="F79" s="288">
        <f>F76-F77</f>
        <v>0</v>
      </c>
      <c r="G79" s="347">
        <f>G76-G77</f>
        <v>0</v>
      </c>
      <c r="H79" s="347">
        <f>H76-H77</f>
        <v>0</v>
      </c>
    </row>
    <row r="80" spans="2:8" ht="12.75" hidden="1">
      <c r="B80" s="289"/>
      <c r="C80" s="290" t="s">
        <v>315</v>
      </c>
      <c r="D80" s="290"/>
      <c r="E80" s="290"/>
      <c r="F80" s="291">
        <f>F79+F47</f>
        <v>0</v>
      </c>
      <c r="G80" s="348">
        <f>G79+G47</f>
        <v>0</v>
      </c>
      <c r="H80" s="348">
        <f>H79+H47</f>
        <v>0</v>
      </c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</sheetData>
  <sheetProtection password="C30B" sheet="1" objects="1" scenarios="1"/>
  <printOptions/>
  <pageMargins left="0.32" right="0.21" top="0.47" bottom="0.6" header="0.3" footer="0.28"/>
  <pageSetup horizontalDpi="600" verticalDpi="600" orientation="portrait" paperSize="9" scale="8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N130"/>
  <sheetViews>
    <sheetView showGridLines="0" zoomScalePageLayoutView="0" workbookViewId="0" topLeftCell="A1">
      <pane xSplit="5" ySplit="6" topLeftCell="G6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91" sqref="G91"/>
    </sheetView>
  </sheetViews>
  <sheetFormatPr defaultColWidth="9.00390625" defaultRowHeight="12.75"/>
  <cols>
    <col min="1" max="1" width="3.125" style="2" customWidth="1"/>
    <col min="2" max="2" width="4.25390625" style="2" customWidth="1"/>
    <col min="3" max="3" width="53.625" style="2" bestFit="1" customWidth="1"/>
    <col min="4" max="4" width="4.125" style="2" bestFit="1" customWidth="1"/>
    <col min="5" max="5" width="3.625" style="2" customWidth="1"/>
    <col min="6" max="6" width="12.75390625" style="2" hidden="1" customWidth="1"/>
    <col min="7" max="8" width="12.75390625" style="2" customWidth="1"/>
    <col min="9" max="16384" width="9.125" style="2" customWidth="1"/>
  </cols>
  <sheetData>
    <row r="1" spans="2:12" ht="12.75">
      <c r="B1" s="269" t="s">
        <v>299</v>
      </c>
      <c r="C1" s="217" t="s">
        <v>445</v>
      </c>
      <c r="L1" s="387"/>
    </row>
    <row r="2" spans="1:8" ht="12.75">
      <c r="A2" s="387"/>
      <c r="B2" s="292" t="s">
        <v>450</v>
      </c>
      <c r="C2" s="133"/>
      <c r="D2" s="134"/>
      <c r="E2" s="135"/>
      <c r="F2" s="136"/>
      <c r="G2" s="137"/>
      <c r="H2" s="138"/>
    </row>
    <row r="3" spans="1:8" ht="12.75">
      <c r="A3" s="387"/>
      <c r="B3" s="90" t="s">
        <v>294</v>
      </c>
      <c r="C3" s="139"/>
      <c r="D3" s="140"/>
      <c r="E3" s="140"/>
      <c r="F3" s="141"/>
      <c r="G3" s="141"/>
      <c r="H3" s="142"/>
    </row>
    <row r="4" spans="1:8" ht="12.75">
      <c r="A4" s="387"/>
      <c r="B4" s="143"/>
      <c r="C4" s="144"/>
      <c r="D4" s="145"/>
      <c r="E4" s="146"/>
      <c r="F4" s="146"/>
      <c r="G4" s="146"/>
      <c r="H4" s="147"/>
    </row>
    <row r="5" spans="1:8" ht="12.75">
      <c r="A5" s="387"/>
      <c r="B5" s="148" t="s">
        <v>246</v>
      </c>
      <c r="C5" s="149"/>
      <c r="D5" s="150"/>
      <c r="E5" s="151"/>
      <c r="F5" s="151"/>
      <c r="G5" s="151"/>
      <c r="H5" s="152"/>
    </row>
    <row r="6" spans="1:8" ht="12.75">
      <c r="A6" s="387"/>
      <c r="B6" s="153" t="s">
        <v>126</v>
      </c>
      <c r="C6" s="392" t="s">
        <v>127</v>
      </c>
      <c r="D6" s="388"/>
      <c r="E6" s="393"/>
      <c r="F6" s="394">
        <f>G6-1</f>
        <v>2005</v>
      </c>
      <c r="G6" s="395">
        <f>H6-1</f>
        <v>2006</v>
      </c>
      <c r="H6" s="395">
        <f>Skutočnosť_výsledovka!H6</f>
        <v>2007</v>
      </c>
    </row>
    <row r="7" spans="1:8" ht="12.75">
      <c r="A7" s="387"/>
      <c r="B7" s="162" t="s">
        <v>128</v>
      </c>
      <c r="C7" s="162" t="s">
        <v>316</v>
      </c>
      <c r="D7" s="163"/>
      <c r="E7" s="391"/>
      <c r="F7" s="390">
        <f>F8+F9+F38+F68</f>
        <v>0</v>
      </c>
      <c r="G7" s="355">
        <f>G8+G9+G38+G68</f>
        <v>0</v>
      </c>
      <c r="H7" s="355">
        <f>H8+H9+H38+H68</f>
        <v>0</v>
      </c>
    </row>
    <row r="8" spans="2:8" ht="12.75">
      <c r="B8" s="156" t="s">
        <v>129</v>
      </c>
      <c r="C8" s="157" t="s">
        <v>317</v>
      </c>
      <c r="D8" s="157"/>
      <c r="E8" s="157"/>
      <c r="F8" s="164"/>
      <c r="G8" s="349"/>
      <c r="H8" s="349"/>
    </row>
    <row r="9" spans="2:8" ht="12.75">
      <c r="B9" s="158" t="s">
        <v>130</v>
      </c>
      <c r="C9" s="159" t="s">
        <v>318</v>
      </c>
      <c r="D9" s="159"/>
      <c r="E9" s="159"/>
      <c r="F9" s="213">
        <f>F10+F19+F29</f>
        <v>0</v>
      </c>
      <c r="G9" s="350">
        <f>G10+G19+G29</f>
        <v>0</v>
      </c>
      <c r="H9" s="350">
        <f>H10+H19+H29</f>
        <v>0</v>
      </c>
    </row>
    <row r="10" spans="2:8" ht="12.75">
      <c r="B10" s="293" t="s">
        <v>131</v>
      </c>
      <c r="C10" s="294" t="s">
        <v>319</v>
      </c>
      <c r="D10" s="294"/>
      <c r="E10" s="294"/>
      <c r="F10" s="295">
        <f>SUM(F11:F18)</f>
        <v>0</v>
      </c>
      <c r="G10" s="351">
        <f>SUM(G11:G18)</f>
        <v>0</v>
      </c>
      <c r="H10" s="351">
        <f>SUM(H11:H18)</f>
        <v>0</v>
      </c>
    </row>
    <row r="11" spans="2:8" ht="12.75">
      <c r="B11" s="296" t="s">
        <v>132</v>
      </c>
      <c r="C11" s="297" t="s">
        <v>320</v>
      </c>
      <c r="D11" s="297"/>
      <c r="E11" s="297"/>
      <c r="F11" s="298"/>
      <c r="G11" s="352"/>
      <c r="H11" s="352"/>
    </row>
    <row r="12" spans="2:8" ht="12.75">
      <c r="B12" s="296" t="s">
        <v>133</v>
      </c>
      <c r="C12" s="297" t="s">
        <v>321</v>
      </c>
      <c r="D12" s="297"/>
      <c r="E12" s="297"/>
      <c r="F12" s="298"/>
      <c r="G12" s="352"/>
      <c r="H12" s="352"/>
    </row>
    <row r="13" spans="2:8" ht="12.75">
      <c r="B13" s="296" t="s">
        <v>134</v>
      </c>
      <c r="C13" s="297" t="s">
        <v>322</v>
      </c>
      <c r="D13" s="297"/>
      <c r="E13" s="297"/>
      <c r="F13" s="298"/>
      <c r="G13" s="352"/>
      <c r="H13" s="352"/>
    </row>
    <row r="14" spans="2:8" ht="12.75">
      <c r="B14" s="296" t="s">
        <v>135</v>
      </c>
      <c r="C14" s="297" t="s">
        <v>323</v>
      </c>
      <c r="D14" s="297"/>
      <c r="E14" s="297"/>
      <c r="F14" s="298"/>
      <c r="G14" s="352"/>
      <c r="H14" s="352"/>
    </row>
    <row r="15" spans="2:8" ht="12.75">
      <c r="B15" s="296" t="s">
        <v>136</v>
      </c>
      <c r="C15" s="297" t="s">
        <v>324</v>
      </c>
      <c r="D15" s="297"/>
      <c r="E15" s="297"/>
      <c r="F15" s="298"/>
      <c r="G15" s="352"/>
      <c r="H15" s="352"/>
    </row>
    <row r="16" spans="2:8" ht="12.75">
      <c r="B16" s="296" t="s">
        <v>137</v>
      </c>
      <c r="C16" s="297" t="s">
        <v>325</v>
      </c>
      <c r="D16" s="297"/>
      <c r="E16" s="297"/>
      <c r="F16" s="298"/>
      <c r="G16" s="352"/>
      <c r="H16" s="352"/>
    </row>
    <row r="17" spans="2:8" ht="12.75">
      <c r="B17" s="296" t="s">
        <v>138</v>
      </c>
      <c r="C17" s="297" t="s">
        <v>326</v>
      </c>
      <c r="D17" s="297"/>
      <c r="E17" s="297"/>
      <c r="F17" s="298"/>
      <c r="G17" s="352"/>
      <c r="H17" s="352"/>
    </row>
    <row r="18" spans="2:8" ht="12.75">
      <c r="B18" s="299" t="s">
        <v>139</v>
      </c>
      <c r="C18" s="300" t="s">
        <v>327</v>
      </c>
      <c r="D18" s="300"/>
      <c r="E18" s="300"/>
      <c r="F18" s="301"/>
      <c r="G18" s="353"/>
      <c r="H18" s="353"/>
    </row>
    <row r="19" spans="2:8" ht="12.75">
      <c r="B19" s="293" t="s">
        <v>140</v>
      </c>
      <c r="C19" s="294" t="s">
        <v>328</v>
      </c>
      <c r="D19" s="294"/>
      <c r="E19" s="294"/>
      <c r="F19" s="295">
        <f>SUM(F20:F28)</f>
        <v>0</v>
      </c>
      <c r="G19" s="351">
        <f>SUM(G20:G28)</f>
        <v>0</v>
      </c>
      <c r="H19" s="351">
        <f>SUM(H20:H28)</f>
        <v>0</v>
      </c>
    </row>
    <row r="20" spans="2:8" ht="12.75">
      <c r="B20" s="296" t="s">
        <v>141</v>
      </c>
      <c r="C20" s="297" t="s">
        <v>329</v>
      </c>
      <c r="D20" s="297"/>
      <c r="E20" s="297"/>
      <c r="F20" s="298"/>
      <c r="G20" s="352"/>
      <c r="H20" s="352"/>
    </row>
    <row r="21" spans="2:8" ht="12.75">
      <c r="B21" s="296" t="s">
        <v>142</v>
      </c>
      <c r="C21" s="297" t="s">
        <v>330</v>
      </c>
      <c r="D21" s="297"/>
      <c r="E21" s="297"/>
      <c r="F21" s="298"/>
      <c r="G21" s="352"/>
      <c r="H21" s="352"/>
    </row>
    <row r="22" spans="2:8" ht="12.75">
      <c r="B22" s="296" t="s">
        <v>143</v>
      </c>
      <c r="C22" s="297" t="s">
        <v>331</v>
      </c>
      <c r="D22" s="297"/>
      <c r="E22" s="297"/>
      <c r="F22" s="298"/>
      <c r="G22" s="352"/>
      <c r="H22" s="352"/>
    </row>
    <row r="23" spans="2:8" ht="12.75">
      <c r="B23" s="296" t="s">
        <v>144</v>
      </c>
      <c r="C23" s="297" t="s">
        <v>332</v>
      </c>
      <c r="D23" s="297"/>
      <c r="E23" s="297"/>
      <c r="F23" s="298"/>
      <c r="G23" s="352"/>
      <c r="H23" s="352"/>
    </row>
    <row r="24" spans="2:8" ht="12.75">
      <c r="B24" s="296" t="s">
        <v>145</v>
      </c>
      <c r="C24" s="297" t="s">
        <v>333</v>
      </c>
      <c r="D24" s="297"/>
      <c r="E24" s="297"/>
      <c r="F24" s="298"/>
      <c r="G24" s="352"/>
      <c r="H24" s="352"/>
    </row>
    <row r="25" spans="2:8" ht="12.75">
      <c r="B25" s="296" t="s">
        <v>146</v>
      </c>
      <c r="C25" s="297" t="s">
        <v>334</v>
      </c>
      <c r="D25" s="297"/>
      <c r="E25" s="297"/>
      <c r="F25" s="298"/>
      <c r="G25" s="352"/>
      <c r="H25" s="352"/>
    </row>
    <row r="26" spans="2:8" ht="12.75">
      <c r="B26" s="296" t="s">
        <v>147</v>
      </c>
      <c r="C26" s="297" t="s">
        <v>335</v>
      </c>
      <c r="D26" s="297"/>
      <c r="E26" s="297"/>
      <c r="F26" s="298"/>
      <c r="G26" s="352"/>
      <c r="H26" s="352"/>
    </row>
    <row r="27" spans="2:8" ht="12.75">
      <c r="B27" s="296" t="s">
        <v>148</v>
      </c>
      <c r="C27" s="297" t="s">
        <v>336</v>
      </c>
      <c r="D27" s="297"/>
      <c r="E27" s="297"/>
      <c r="F27" s="298"/>
      <c r="G27" s="352"/>
      <c r="H27" s="352"/>
    </row>
    <row r="28" spans="2:8" ht="12.75">
      <c r="B28" s="299" t="s">
        <v>149</v>
      </c>
      <c r="C28" s="300" t="s">
        <v>337</v>
      </c>
      <c r="D28" s="300"/>
      <c r="E28" s="300"/>
      <c r="F28" s="301"/>
      <c r="G28" s="353"/>
      <c r="H28" s="353"/>
    </row>
    <row r="29" spans="2:8" ht="12.75">
      <c r="B29" s="293" t="s">
        <v>150</v>
      </c>
      <c r="C29" s="294" t="s">
        <v>338</v>
      </c>
      <c r="D29" s="294"/>
      <c r="E29" s="294"/>
      <c r="F29" s="295">
        <f>SUM(F30:F37)</f>
        <v>0</v>
      </c>
      <c r="G29" s="351">
        <f>SUM(G30:G37)</f>
        <v>0</v>
      </c>
      <c r="H29" s="351">
        <f>SUM(H30:H37)</f>
        <v>0</v>
      </c>
    </row>
    <row r="30" spans="2:8" ht="12.75">
      <c r="B30" s="296" t="s">
        <v>151</v>
      </c>
      <c r="C30" s="297" t="s">
        <v>339</v>
      </c>
      <c r="D30" s="297"/>
      <c r="E30" s="297"/>
      <c r="F30" s="298"/>
      <c r="G30" s="352"/>
      <c r="H30" s="352"/>
    </row>
    <row r="31" spans="2:8" ht="12.75">
      <c r="B31" s="296" t="s">
        <v>152</v>
      </c>
      <c r="C31" s="297" t="s">
        <v>340</v>
      </c>
      <c r="D31" s="297"/>
      <c r="E31" s="297"/>
      <c r="F31" s="298"/>
      <c r="G31" s="352"/>
      <c r="H31" s="352"/>
    </row>
    <row r="32" spans="2:8" ht="12.75">
      <c r="B32" s="296" t="s">
        <v>153</v>
      </c>
      <c r="C32" s="297" t="s">
        <v>341</v>
      </c>
      <c r="D32" s="297"/>
      <c r="E32" s="297"/>
      <c r="F32" s="298"/>
      <c r="G32" s="352"/>
      <c r="H32" s="352"/>
    </row>
    <row r="33" spans="2:8" ht="12.75">
      <c r="B33" s="296" t="s">
        <v>154</v>
      </c>
      <c r="C33" s="297" t="s">
        <v>342</v>
      </c>
      <c r="D33" s="297"/>
      <c r="E33" s="297"/>
      <c r="F33" s="298"/>
      <c r="G33" s="352"/>
      <c r="H33" s="352"/>
    </row>
    <row r="34" spans="2:8" ht="12.75">
      <c r="B34" s="296" t="s">
        <v>155</v>
      </c>
      <c r="C34" s="297" t="s">
        <v>343</v>
      </c>
      <c r="D34" s="297"/>
      <c r="E34" s="297"/>
      <c r="F34" s="298"/>
      <c r="G34" s="352"/>
      <c r="H34" s="352"/>
    </row>
    <row r="35" spans="2:8" ht="12.75">
      <c r="B35" s="296" t="s">
        <v>156</v>
      </c>
      <c r="C35" s="297" t="s">
        <v>344</v>
      </c>
      <c r="D35" s="297"/>
      <c r="E35" s="297"/>
      <c r="F35" s="298"/>
      <c r="G35" s="352"/>
      <c r="H35" s="352"/>
    </row>
    <row r="36" spans="2:8" ht="12.75">
      <c r="B36" s="296" t="s">
        <v>157</v>
      </c>
      <c r="C36" s="297" t="s">
        <v>345</v>
      </c>
      <c r="D36" s="297"/>
      <c r="E36" s="297"/>
      <c r="F36" s="298"/>
      <c r="G36" s="352"/>
      <c r="H36" s="352"/>
    </row>
    <row r="37" spans="2:8" ht="12.75">
      <c r="B37" s="299" t="s">
        <v>158</v>
      </c>
      <c r="C37" s="300" t="s">
        <v>346</v>
      </c>
      <c r="D37" s="300"/>
      <c r="E37" s="300"/>
      <c r="F37" s="301"/>
      <c r="G37" s="353"/>
      <c r="H37" s="353"/>
    </row>
    <row r="38" spans="2:8" ht="12.75">
      <c r="B38" s="158" t="s">
        <v>159</v>
      </c>
      <c r="C38" s="159" t="s">
        <v>347</v>
      </c>
      <c r="D38" s="159"/>
      <c r="E38" s="159"/>
      <c r="F38" s="213">
        <f>F39+F47+F54+F62</f>
        <v>0</v>
      </c>
      <c r="G38" s="350">
        <f>G39+G47+G54+G62</f>
        <v>0</v>
      </c>
      <c r="H38" s="350">
        <f>H39+H47+H54+H62</f>
        <v>0</v>
      </c>
    </row>
    <row r="39" spans="2:8" ht="12.75">
      <c r="B39" s="293" t="s">
        <v>160</v>
      </c>
      <c r="C39" s="294" t="s">
        <v>348</v>
      </c>
      <c r="D39" s="294"/>
      <c r="E39" s="294"/>
      <c r="F39" s="295">
        <f>SUM(F40:F46)</f>
        <v>0</v>
      </c>
      <c r="G39" s="351">
        <f>SUM(G40:G46)</f>
        <v>0</v>
      </c>
      <c r="H39" s="351">
        <f>SUM(H40:H46)</f>
        <v>0</v>
      </c>
    </row>
    <row r="40" spans="2:8" ht="12.75">
      <c r="B40" s="296" t="s">
        <v>161</v>
      </c>
      <c r="C40" s="297" t="s">
        <v>349</v>
      </c>
      <c r="D40" s="297"/>
      <c r="E40" s="297"/>
      <c r="F40" s="298"/>
      <c r="G40" s="352"/>
      <c r="H40" s="352"/>
    </row>
    <row r="41" spans="2:8" ht="12.75">
      <c r="B41" s="296" t="s">
        <v>162</v>
      </c>
      <c r="C41" s="297" t="s">
        <v>350</v>
      </c>
      <c r="D41" s="297"/>
      <c r="E41" s="297"/>
      <c r="F41" s="298"/>
      <c r="G41" s="352"/>
      <c r="H41" s="352"/>
    </row>
    <row r="42" spans="2:8" ht="12.75">
      <c r="B42" s="296" t="s">
        <v>163</v>
      </c>
      <c r="C42" s="297" t="s">
        <v>351</v>
      </c>
      <c r="D42" s="297"/>
      <c r="E42" s="297"/>
      <c r="F42" s="298"/>
      <c r="G42" s="352"/>
      <c r="H42" s="352"/>
    </row>
    <row r="43" spans="2:8" ht="12.75">
      <c r="B43" s="296" t="s">
        <v>164</v>
      </c>
      <c r="C43" s="297" t="s">
        <v>352</v>
      </c>
      <c r="D43" s="297"/>
      <c r="E43" s="297"/>
      <c r="F43" s="298"/>
      <c r="G43" s="352"/>
      <c r="H43" s="352"/>
    </row>
    <row r="44" spans="2:8" ht="12.75">
      <c r="B44" s="296" t="s">
        <v>165</v>
      </c>
      <c r="C44" s="297" t="s">
        <v>353</v>
      </c>
      <c r="D44" s="297"/>
      <c r="E44" s="297"/>
      <c r="F44" s="298"/>
      <c r="G44" s="352"/>
      <c r="H44" s="352"/>
    </row>
    <row r="45" spans="2:8" ht="12.75">
      <c r="B45" s="296" t="s">
        <v>166</v>
      </c>
      <c r="C45" s="297" t="s">
        <v>354</v>
      </c>
      <c r="D45" s="297"/>
      <c r="E45" s="297"/>
      <c r="F45" s="298"/>
      <c r="G45" s="352"/>
      <c r="H45" s="352"/>
    </row>
    <row r="46" spans="2:8" ht="12.75">
      <c r="B46" s="299" t="s">
        <v>167</v>
      </c>
      <c r="C46" s="300" t="s">
        <v>355</v>
      </c>
      <c r="D46" s="300"/>
      <c r="E46" s="300"/>
      <c r="F46" s="301"/>
      <c r="G46" s="353"/>
      <c r="H46" s="353"/>
    </row>
    <row r="47" spans="2:8" ht="12.75">
      <c r="B47" s="293" t="s">
        <v>168</v>
      </c>
      <c r="C47" s="294" t="s">
        <v>356</v>
      </c>
      <c r="D47" s="294"/>
      <c r="E47" s="294"/>
      <c r="F47" s="295">
        <f>SUM(F48:F53)</f>
        <v>0</v>
      </c>
      <c r="G47" s="351">
        <f>SUM(G48:G53)</f>
        <v>0</v>
      </c>
      <c r="H47" s="351">
        <f>SUM(H48:H53)</f>
        <v>0</v>
      </c>
    </row>
    <row r="48" spans="2:8" ht="12.75">
      <c r="B48" s="296" t="s">
        <v>169</v>
      </c>
      <c r="C48" s="297" t="s">
        <v>357</v>
      </c>
      <c r="D48" s="297"/>
      <c r="E48" s="297"/>
      <c r="F48" s="298"/>
      <c r="G48" s="352"/>
      <c r="H48" s="352"/>
    </row>
    <row r="49" spans="2:8" ht="12.75">
      <c r="B49" s="296" t="s">
        <v>170</v>
      </c>
      <c r="C49" s="297" t="s">
        <v>358</v>
      </c>
      <c r="D49" s="297"/>
      <c r="E49" s="297"/>
      <c r="F49" s="298"/>
      <c r="G49" s="352"/>
      <c r="H49" s="352"/>
    </row>
    <row r="50" spans="2:8" ht="12.75">
      <c r="B50" s="296" t="s">
        <v>171</v>
      </c>
      <c r="C50" s="297" t="s">
        <v>359</v>
      </c>
      <c r="D50" s="297"/>
      <c r="E50" s="297"/>
      <c r="F50" s="298"/>
      <c r="G50" s="352"/>
      <c r="H50" s="352"/>
    </row>
    <row r="51" spans="2:8" ht="12.75">
      <c r="B51" s="296" t="s">
        <v>172</v>
      </c>
      <c r="C51" s="297" t="s">
        <v>360</v>
      </c>
      <c r="D51" s="297"/>
      <c r="E51" s="297"/>
      <c r="F51" s="298"/>
      <c r="G51" s="352"/>
      <c r="H51" s="352"/>
    </row>
    <row r="52" spans="2:8" ht="12.75">
      <c r="B52" s="296" t="s">
        <v>173</v>
      </c>
      <c r="C52" s="297" t="s">
        <v>361</v>
      </c>
      <c r="D52" s="297"/>
      <c r="E52" s="297"/>
      <c r="F52" s="298"/>
      <c r="G52" s="352"/>
      <c r="H52" s="352"/>
    </row>
    <row r="53" spans="2:8" ht="12.75">
      <c r="B53" s="299" t="s">
        <v>174</v>
      </c>
      <c r="C53" s="300" t="s">
        <v>362</v>
      </c>
      <c r="D53" s="300"/>
      <c r="E53" s="300"/>
      <c r="F53" s="301"/>
      <c r="G53" s="353"/>
      <c r="H53" s="353"/>
    </row>
    <row r="54" spans="2:8" ht="12.75">
      <c r="B54" s="293" t="s">
        <v>175</v>
      </c>
      <c r="C54" s="294" t="s">
        <v>363</v>
      </c>
      <c r="D54" s="294"/>
      <c r="E54" s="294"/>
      <c r="F54" s="295">
        <f>SUM(F55:F61)</f>
        <v>0</v>
      </c>
      <c r="G54" s="351">
        <f>SUM(G55:G61)</f>
        <v>0</v>
      </c>
      <c r="H54" s="351">
        <f>SUM(H55:H61)</f>
        <v>0</v>
      </c>
    </row>
    <row r="55" spans="2:8" ht="12.75">
      <c r="B55" s="296" t="s">
        <v>176</v>
      </c>
      <c r="C55" s="297" t="s">
        <v>357</v>
      </c>
      <c r="D55" s="297"/>
      <c r="E55" s="297"/>
      <c r="F55" s="298"/>
      <c r="G55" s="352"/>
      <c r="H55" s="352"/>
    </row>
    <row r="56" spans="2:8" ht="12.75">
      <c r="B56" s="296" t="s">
        <v>177</v>
      </c>
      <c r="C56" s="297" t="s">
        <v>358</v>
      </c>
      <c r="D56" s="297"/>
      <c r="E56" s="297"/>
      <c r="F56" s="298"/>
      <c r="G56" s="352"/>
      <c r="H56" s="352"/>
    </row>
    <row r="57" spans="2:8" ht="12.75">
      <c r="B57" s="296" t="s">
        <v>178</v>
      </c>
      <c r="C57" s="297" t="s">
        <v>364</v>
      </c>
      <c r="D57" s="297"/>
      <c r="E57" s="297"/>
      <c r="F57" s="298"/>
      <c r="G57" s="352"/>
      <c r="H57" s="352"/>
    </row>
    <row r="58" spans="2:8" ht="12.75">
      <c r="B58" s="296" t="s">
        <v>179</v>
      </c>
      <c r="C58" s="297" t="s">
        <v>365</v>
      </c>
      <c r="D58" s="297"/>
      <c r="E58" s="297"/>
      <c r="F58" s="298"/>
      <c r="G58" s="352"/>
      <c r="H58" s="352"/>
    </row>
    <row r="59" spans="2:8" ht="12.75">
      <c r="B59" s="296" t="s">
        <v>180</v>
      </c>
      <c r="C59" s="297" t="s">
        <v>366</v>
      </c>
      <c r="D59" s="297"/>
      <c r="E59" s="297"/>
      <c r="F59" s="298"/>
      <c r="G59" s="352"/>
      <c r="H59" s="352"/>
    </row>
    <row r="60" spans="2:8" ht="12.75">
      <c r="B60" s="296" t="s">
        <v>181</v>
      </c>
      <c r="C60" s="297" t="s">
        <v>367</v>
      </c>
      <c r="D60" s="297"/>
      <c r="E60" s="297"/>
      <c r="F60" s="298"/>
      <c r="G60" s="352"/>
      <c r="H60" s="352"/>
    </row>
    <row r="61" spans="2:8" ht="12.75">
      <c r="B61" s="299" t="s">
        <v>182</v>
      </c>
      <c r="C61" s="300" t="s">
        <v>368</v>
      </c>
      <c r="D61" s="300"/>
      <c r="E61" s="300"/>
      <c r="F61" s="301"/>
      <c r="G61" s="353"/>
      <c r="H61" s="353"/>
    </row>
    <row r="62" spans="2:8" ht="12.75">
      <c r="B62" s="293" t="s">
        <v>183</v>
      </c>
      <c r="C62" s="294" t="s">
        <v>369</v>
      </c>
      <c r="D62" s="294"/>
      <c r="E62" s="294"/>
      <c r="F62" s="295">
        <f>SUM(F63:F67)</f>
        <v>0</v>
      </c>
      <c r="G62" s="351">
        <f>SUM(G63:G67)</f>
        <v>0</v>
      </c>
      <c r="H62" s="351">
        <f>SUM(H63:H67)</f>
        <v>0</v>
      </c>
    </row>
    <row r="63" spans="2:8" ht="12.75">
      <c r="B63" s="296" t="s">
        <v>184</v>
      </c>
      <c r="C63" s="297" t="s">
        <v>370</v>
      </c>
      <c r="D63" s="297"/>
      <c r="E63" s="297"/>
      <c r="F63" s="298"/>
      <c r="G63" s="352"/>
      <c r="H63" s="352"/>
    </row>
    <row r="64" spans="2:8" ht="12.75">
      <c r="B64" s="296" t="s">
        <v>185</v>
      </c>
      <c r="C64" s="297" t="s">
        <v>371</v>
      </c>
      <c r="D64" s="297"/>
      <c r="E64" s="297"/>
      <c r="F64" s="298"/>
      <c r="G64" s="352"/>
      <c r="H64" s="352"/>
    </row>
    <row r="65" spans="2:8" ht="12.75">
      <c r="B65" s="296" t="s">
        <v>186</v>
      </c>
      <c r="C65" s="297" t="s">
        <v>372</v>
      </c>
      <c r="D65" s="297"/>
      <c r="E65" s="297"/>
      <c r="F65" s="298"/>
      <c r="G65" s="352"/>
      <c r="H65" s="352"/>
    </row>
    <row r="66" spans="2:8" ht="12.75">
      <c r="B66" s="296" t="s">
        <v>187</v>
      </c>
      <c r="C66" s="297" t="s">
        <v>373</v>
      </c>
      <c r="D66" s="297"/>
      <c r="E66" s="297"/>
      <c r="F66" s="298"/>
      <c r="G66" s="352"/>
      <c r="H66" s="352"/>
    </row>
    <row r="67" spans="2:8" ht="12.75">
      <c r="B67" s="299" t="s">
        <v>188</v>
      </c>
      <c r="C67" s="300" t="s">
        <v>374</v>
      </c>
      <c r="D67" s="300"/>
      <c r="E67" s="300"/>
      <c r="F67" s="301"/>
      <c r="G67" s="353"/>
      <c r="H67" s="353"/>
    </row>
    <row r="68" spans="2:8" ht="12.75">
      <c r="B68" s="158" t="s">
        <v>189</v>
      </c>
      <c r="C68" s="159" t="s">
        <v>375</v>
      </c>
      <c r="D68" s="159"/>
      <c r="E68" s="159"/>
      <c r="F68" s="213">
        <f>F69+F70</f>
        <v>0</v>
      </c>
      <c r="G68" s="350">
        <f>G69+G70</f>
        <v>0</v>
      </c>
      <c r="H68" s="350">
        <f>H69+H70</f>
        <v>0</v>
      </c>
    </row>
    <row r="69" spans="2:8" ht="12.75">
      <c r="B69" s="302" t="s">
        <v>190</v>
      </c>
      <c r="C69" s="303" t="s">
        <v>376</v>
      </c>
      <c r="D69" s="303"/>
      <c r="E69" s="303"/>
      <c r="F69" s="304"/>
      <c r="G69" s="354"/>
      <c r="H69" s="354"/>
    </row>
    <row r="70" spans="2:8" ht="12.75">
      <c r="B70" s="299" t="s">
        <v>191</v>
      </c>
      <c r="C70" s="300" t="s">
        <v>377</v>
      </c>
      <c r="D70" s="300"/>
      <c r="E70" s="300"/>
      <c r="F70" s="301"/>
      <c r="G70" s="353"/>
      <c r="H70" s="353"/>
    </row>
    <row r="71" spans="2:14" ht="12.75">
      <c r="B71" s="162" t="s">
        <v>192</v>
      </c>
      <c r="C71" s="163" t="s">
        <v>378</v>
      </c>
      <c r="D71" s="163"/>
      <c r="E71" s="163"/>
      <c r="F71" s="215">
        <f>F72+F92+F122</f>
        <v>0</v>
      </c>
      <c r="G71" s="355">
        <f>G72+G92+G122</f>
        <v>0</v>
      </c>
      <c r="H71" s="355">
        <f>H72+H92+H122</f>
        <v>0</v>
      </c>
      <c r="N71" s="2" t="s">
        <v>469</v>
      </c>
    </row>
    <row r="72" spans="2:8" ht="12.75">
      <c r="B72" s="158" t="s">
        <v>193</v>
      </c>
      <c r="C72" s="159" t="s">
        <v>379</v>
      </c>
      <c r="D72" s="159"/>
      <c r="E72" s="159"/>
      <c r="F72" s="213">
        <f>F73+F77+F84+F88+F91</f>
        <v>0</v>
      </c>
      <c r="G72" s="350">
        <f>G73+G77+G84+G88+G91</f>
        <v>0</v>
      </c>
      <c r="H72" s="350">
        <f>H73+H77+H84+H88+H91</f>
        <v>0</v>
      </c>
    </row>
    <row r="73" spans="2:8" ht="12.75">
      <c r="B73" s="305" t="s">
        <v>194</v>
      </c>
      <c r="C73" s="306" t="s">
        <v>380</v>
      </c>
      <c r="D73" s="306"/>
      <c r="E73" s="306"/>
      <c r="F73" s="307">
        <f>SUM(F74:F76)</f>
        <v>0</v>
      </c>
      <c r="G73" s="356">
        <f>SUM(G74:G76)</f>
        <v>0</v>
      </c>
      <c r="H73" s="356">
        <f>SUM(H74:H76)</f>
        <v>0</v>
      </c>
    </row>
    <row r="74" spans="2:8" ht="12.75">
      <c r="B74" s="296" t="s">
        <v>195</v>
      </c>
      <c r="C74" s="297" t="s">
        <v>381</v>
      </c>
      <c r="D74" s="297"/>
      <c r="E74" s="297"/>
      <c r="F74" s="298"/>
      <c r="G74" s="352"/>
      <c r="H74" s="352"/>
    </row>
    <row r="75" spans="2:8" ht="12.75">
      <c r="B75" s="296" t="s">
        <v>196</v>
      </c>
      <c r="C75" s="297" t="s">
        <v>382</v>
      </c>
      <c r="D75" s="297"/>
      <c r="E75" s="297"/>
      <c r="F75" s="298"/>
      <c r="G75" s="352"/>
      <c r="H75" s="352"/>
    </row>
    <row r="76" spans="2:8" ht="12.75">
      <c r="B76" s="299" t="s">
        <v>197</v>
      </c>
      <c r="C76" s="300" t="s">
        <v>383</v>
      </c>
      <c r="D76" s="300"/>
      <c r="E76" s="300"/>
      <c r="F76" s="301"/>
      <c r="G76" s="353"/>
      <c r="H76" s="353"/>
    </row>
    <row r="77" spans="2:8" ht="12.75">
      <c r="B77" s="293" t="s">
        <v>198</v>
      </c>
      <c r="C77" s="294" t="s">
        <v>384</v>
      </c>
      <c r="D77" s="294"/>
      <c r="E77" s="294"/>
      <c r="F77" s="295">
        <f>SUM(F78:F83)</f>
        <v>0</v>
      </c>
      <c r="G77" s="351">
        <f>SUM(G78:G83)</f>
        <v>0</v>
      </c>
      <c r="H77" s="351">
        <f>SUM(H78:H83)</f>
        <v>0</v>
      </c>
    </row>
    <row r="78" spans="2:8" ht="12.75">
      <c r="B78" s="296" t="s">
        <v>199</v>
      </c>
      <c r="C78" s="297" t="s">
        <v>385</v>
      </c>
      <c r="D78" s="297"/>
      <c r="E78" s="297"/>
      <c r="F78" s="298"/>
      <c r="G78" s="352"/>
      <c r="H78" s="352"/>
    </row>
    <row r="79" spans="2:8" ht="12.75">
      <c r="B79" s="296" t="s">
        <v>200</v>
      </c>
      <c r="C79" s="297" t="s">
        <v>386</v>
      </c>
      <c r="D79" s="297"/>
      <c r="E79" s="297"/>
      <c r="F79" s="298"/>
      <c r="G79" s="352"/>
      <c r="H79" s="352"/>
    </row>
    <row r="80" spans="2:8" ht="12.75">
      <c r="B80" s="296" t="s">
        <v>201</v>
      </c>
      <c r="C80" s="297" t="s">
        <v>387</v>
      </c>
      <c r="D80" s="297"/>
      <c r="E80" s="297"/>
      <c r="F80" s="298"/>
      <c r="G80" s="352"/>
      <c r="H80" s="352"/>
    </row>
    <row r="81" spans="2:8" ht="12.75">
      <c r="B81" s="296" t="s">
        <v>202</v>
      </c>
      <c r="C81" s="297" t="s">
        <v>388</v>
      </c>
      <c r="D81" s="297"/>
      <c r="E81" s="297"/>
      <c r="F81" s="298"/>
      <c r="G81" s="352"/>
      <c r="H81" s="352"/>
    </row>
    <row r="82" spans="2:8" ht="12.75">
      <c r="B82" s="296" t="s">
        <v>203</v>
      </c>
      <c r="C82" s="297" t="s">
        <v>389</v>
      </c>
      <c r="D82" s="297"/>
      <c r="E82" s="297"/>
      <c r="F82" s="298"/>
      <c r="G82" s="352"/>
      <c r="H82" s="352"/>
    </row>
    <row r="83" spans="2:8" ht="12.75">
      <c r="B83" s="299" t="s">
        <v>204</v>
      </c>
      <c r="C83" s="300" t="s">
        <v>390</v>
      </c>
      <c r="D83" s="300"/>
      <c r="E83" s="300"/>
      <c r="F83" s="301"/>
      <c r="G83" s="353"/>
      <c r="H83" s="353"/>
    </row>
    <row r="84" spans="2:8" ht="12.75">
      <c r="B84" s="293" t="s">
        <v>205</v>
      </c>
      <c r="C84" s="294" t="s">
        <v>391</v>
      </c>
      <c r="D84" s="294"/>
      <c r="E84" s="294"/>
      <c r="F84" s="295">
        <f>SUM(F85:F87)</f>
        <v>0</v>
      </c>
      <c r="G84" s="351">
        <f>SUM(G85:G87)</f>
        <v>0</v>
      </c>
      <c r="H84" s="351">
        <f>SUM(H85:H87)</f>
        <v>0</v>
      </c>
    </row>
    <row r="85" spans="2:8" ht="12.75">
      <c r="B85" s="296" t="s">
        <v>206</v>
      </c>
      <c r="C85" s="297" t="s">
        <v>392</v>
      </c>
      <c r="D85" s="297"/>
      <c r="E85" s="297"/>
      <c r="F85" s="298"/>
      <c r="G85" s="352"/>
      <c r="H85" s="352"/>
    </row>
    <row r="86" spans="2:8" ht="12.75">
      <c r="B86" s="296" t="s">
        <v>207</v>
      </c>
      <c r="C86" s="297" t="s">
        <v>393</v>
      </c>
      <c r="D86" s="297"/>
      <c r="E86" s="297"/>
      <c r="F86" s="298"/>
      <c r="G86" s="352"/>
      <c r="H86" s="352"/>
    </row>
    <row r="87" spans="2:8" ht="12.75">
      <c r="B87" s="299" t="s">
        <v>208</v>
      </c>
      <c r="C87" s="300" t="s">
        <v>394</v>
      </c>
      <c r="D87" s="300"/>
      <c r="E87" s="300"/>
      <c r="F87" s="301"/>
      <c r="G87" s="353"/>
      <c r="H87" s="353"/>
    </row>
    <row r="88" spans="2:8" ht="12.75">
      <c r="B88" s="293" t="s">
        <v>209</v>
      </c>
      <c r="C88" s="294" t="s">
        <v>395</v>
      </c>
      <c r="D88" s="294"/>
      <c r="E88" s="294"/>
      <c r="F88" s="295">
        <f>F89+F90</f>
        <v>0</v>
      </c>
      <c r="G88" s="351">
        <f>G89+G90</f>
        <v>0</v>
      </c>
      <c r="H88" s="351">
        <f>H89+H90</f>
        <v>0</v>
      </c>
    </row>
    <row r="89" spans="2:8" ht="12.75">
      <c r="B89" s="296" t="s">
        <v>210</v>
      </c>
      <c r="C89" s="297" t="s">
        <v>396</v>
      </c>
      <c r="D89" s="297"/>
      <c r="E89" s="297"/>
      <c r="F89" s="298"/>
      <c r="G89" s="352"/>
      <c r="H89" s="352"/>
    </row>
    <row r="90" spans="2:8" ht="12.75">
      <c r="B90" s="299" t="s">
        <v>211</v>
      </c>
      <c r="C90" s="300" t="s">
        <v>397</v>
      </c>
      <c r="D90" s="300"/>
      <c r="E90" s="300"/>
      <c r="F90" s="301"/>
      <c r="G90" s="353"/>
      <c r="H90" s="353"/>
    </row>
    <row r="91" spans="2:8" ht="12.75">
      <c r="B91" s="160" t="s">
        <v>212</v>
      </c>
      <c r="C91" s="161" t="s">
        <v>398</v>
      </c>
      <c r="D91" s="161"/>
      <c r="E91" s="161"/>
      <c r="F91" s="214">
        <f>Skutočnosť_výsledovka!F70</f>
        <v>0</v>
      </c>
      <c r="G91" s="357">
        <f>Skutočnosť_výsledovka!G70</f>
        <v>0</v>
      </c>
      <c r="H91" s="357">
        <f>Skutočnosť_výsledovka!H70</f>
        <v>0</v>
      </c>
    </row>
    <row r="92" spans="2:8" ht="12.75">
      <c r="B92" s="158" t="s">
        <v>213</v>
      </c>
      <c r="C92" s="159" t="s">
        <v>399</v>
      </c>
      <c r="D92" s="159"/>
      <c r="E92" s="159"/>
      <c r="F92" s="213">
        <f>F93+F97+F108+F118</f>
        <v>0</v>
      </c>
      <c r="G92" s="350">
        <f>G93+G97+G108+G118</f>
        <v>0</v>
      </c>
      <c r="H92" s="350">
        <f>H93+H97+H108+H118</f>
        <v>0</v>
      </c>
    </row>
    <row r="93" spans="2:8" ht="12.75">
      <c r="B93" s="293" t="s">
        <v>214</v>
      </c>
      <c r="C93" s="294" t="s">
        <v>400</v>
      </c>
      <c r="D93" s="294"/>
      <c r="E93" s="294"/>
      <c r="F93" s="295">
        <f>SUM(F94:F96)</f>
        <v>0</v>
      </c>
      <c r="G93" s="351">
        <f>SUM(G94:G96)</f>
        <v>0</v>
      </c>
      <c r="H93" s="351">
        <f>SUM(H94:H96)</f>
        <v>0</v>
      </c>
    </row>
    <row r="94" spans="2:8" ht="12.75">
      <c r="B94" s="296" t="s">
        <v>215</v>
      </c>
      <c r="C94" s="297" t="s">
        <v>401</v>
      </c>
      <c r="D94" s="297"/>
      <c r="E94" s="297"/>
      <c r="F94" s="298"/>
      <c r="G94" s="352"/>
      <c r="H94" s="352"/>
    </row>
    <row r="95" spans="2:8" ht="12.75">
      <c r="B95" s="296" t="s">
        <v>216</v>
      </c>
      <c r="C95" s="297" t="s">
        <v>402</v>
      </c>
      <c r="D95" s="297"/>
      <c r="E95" s="297"/>
      <c r="F95" s="298"/>
      <c r="G95" s="352"/>
      <c r="H95" s="352"/>
    </row>
    <row r="96" spans="2:8" ht="12.75">
      <c r="B96" s="299" t="s">
        <v>217</v>
      </c>
      <c r="C96" s="300" t="s">
        <v>403</v>
      </c>
      <c r="D96" s="300"/>
      <c r="E96" s="300"/>
      <c r="F96" s="301"/>
      <c r="G96" s="353"/>
      <c r="H96" s="353"/>
    </row>
    <row r="97" spans="2:8" ht="12.75">
      <c r="B97" s="293" t="s">
        <v>218</v>
      </c>
      <c r="C97" s="294" t="s">
        <v>404</v>
      </c>
      <c r="D97" s="294"/>
      <c r="E97" s="294"/>
      <c r="F97" s="295">
        <f>SUM(F98:F107)</f>
        <v>0</v>
      </c>
      <c r="G97" s="351">
        <f>SUM(G98:G107)</f>
        <v>0</v>
      </c>
      <c r="H97" s="351">
        <f>SUM(H98:H107)</f>
        <v>0</v>
      </c>
    </row>
    <row r="98" spans="2:8" ht="12.75">
      <c r="B98" s="296" t="s">
        <v>219</v>
      </c>
      <c r="C98" s="297" t="s">
        <v>405</v>
      </c>
      <c r="D98" s="297"/>
      <c r="E98" s="297"/>
      <c r="F98" s="298"/>
      <c r="G98" s="352"/>
      <c r="H98" s="352"/>
    </row>
    <row r="99" spans="2:8" ht="12.75">
      <c r="B99" s="296" t="s">
        <v>220</v>
      </c>
      <c r="C99" s="297" t="s">
        <v>406</v>
      </c>
      <c r="D99" s="297"/>
      <c r="E99" s="297"/>
      <c r="F99" s="298"/>
      <c r="G99" s="352"/>
      <c r="H99" s="352"/>
    </row>
    <row r="100" spans="2:8" ht="12.75">
      <c r="B100" s="296" t="s">
        <v>221</v>
      </c>
      <c r="C100" s="297" t="s">
        <v>407</v>
      </c>
      <c r="D100" s="297"/>
      <c r="E100" s="297"/>
      <c r="F100" s="298"/>
      <c r="G100" s="352"/>
      <c r="H100" s="352"/>
    </row>
    <row r="101" spans="2:8" ht="12.75">
      <c r="B101" s="296" t="s">
        <v>222</v>
      </c>
      <c r="C101" s="297" t="s">
        <v>408</v>
      </c>
      <c r="D101" s="297"/>
      <c r="E101" s="297"/>
      <c r="F101" s="298"/>
      <c r="G101" s="352"/>
      <c r="H101" s="352"/>
    </row>
    <row r="102" spans="2:8" ht="12.75">
      <c r="B102" s="296" t="s">
        <v>223</v>
      </c>
      <c r="C102" s="297" t="s">
        <v>409</v>
      </c>
      <c r="D102" s="297"/>
      <c r="E102" s="297"/>
      <c r="F102" s="298"/>
      <c r="G102" s="352"/>
      <c r="H102" s="352"/>
    </row>
    <row r="103" spans="2:8" ht="12.75">
      <c r="B103" s="296" t="s">
        <v>224</v>
      </c>
      <c r="C103" s="297" t="s">
        <v>410</v>
      </c>
      <c r="D103" s="297"/>
      <c r="E103" s="297"/>
      <c r="F103" s="298"/>
      <c r="G103" s="352"/>
      <c r="H103" s="352"/>
    </row>
    <row r="104" spans="2:8" ht="12.75">
      <c r="B104" s="296" t="s">
        <v>225</v>
      </c>
      <c r="C104" s="297" t="s">
        <v>411</v>
      </c>
      <c r="D104" s="297"/>
      <c r="E104" s="297"/>
      <c r="F104" s="298"/>
      <c r="G104" s="352"/>
      <c r="H104" s="352"/>
    </row>
    <row r="105" spans="2:8" ht="12.75">
      <c r="B105" s="296" t="s">
        <v>226</v>
      </c>
      <c r="C105" s="297" t="s">
        <v>412</v>
      </c>
      <c r="D105" s="297"/>
      <c r="E105" s="297"/>
      <c r="F105" s="298"/>
      <c r="G105" s="352"/>
      <c r="H105" s="352"/>
    </row>
    <row r="106" spans="2:8" ht="12.75">
      <c r="B106" s="296" t="s">
        <v>227</v>
      </c>
      <c r="C106" s="297" t="s">
        <v>413</v>
      </c>
      <c r="D106" s="297"/>
      <c r="E106" s="297"/>
      <c r="F106" s="298"/>
      <c r="G106" s="352"/>
      <c r="H106" s="352"/>
    </row>
    <row r="107" spans="2:8" ht="12.75">
      <c r="B107" s="299" t="s">
        <v>228</v>
      </c>
      <c r="C107" s="300" t="s">
        <v>414</v>
      </c>
      <c r="D107" s="300"/>
      <c r="E107" s="300"/>
      <c r="F107" s="301"/>
      <c r="G107" s="353"/>
      <c r="H107" s="353"/>
    </row>
    <row r="108" spans="2:8" ht="12.75">
      <c r="B108" s="293" t="s">
        <v>229</v>
      </c>
      <c r="C108" s="294" t="s">
        <v>415</v>
      </c>
      <c r="D108" s="294"/>
      <c r="E108" s="294"/>
      <c r="F108" s="295">
        <f>SUM(F109:F117)</f>
        <v>0</v>
      </c>
      <c r="G108" s="351">
        <f>SUM(G109:G117)</f>
        <v>0</v>
      </c>
      <c r="H108" s="351">
        <f>SUM(H109:H117)</f>
        <v>0</v>
      </c>
    </row>
    <row r="109" spans="2:8" ht="12.75">
      <c r="B109" s="296" t="s">
        <v>230</v>
      </c>
      <c r="C109" s="297" t="s">
        <v>416</v>
      </c>
      <c r="D109" s="297"/>
      <c r="E109" s="297"/>
      <c r="F109" s="298"/>
      <c r="G109" s="352"/>
      <c r="H109" s="352"/>
    </row>
    <row r="110" spans="2:8" ht="12.75">
      <c r="B110" s="296" t="s">
        <v>231</v>
      </c>
      <c r="C110" s="297" t="s">
        <v>417</v>
      </c>
      <c r="D110" s="297"/>
      <c r="E110" s="297"/>
      <c r="F110" s="298"/>
      <c r="G110" s="352"/>
      <c r="H110" s="352"/>
    </row>
    <row r="111" spans="2:8" ht="12.75">
      <c r="B111" s="296" t="s">
        <v>232</v>
      </c>
      <c r="C111" s="297" t="s">
        <v>418</v>
      </c>
      <c r="D111" s="297"/>
      <c r="E111" s="297"/>
      <c r="F111" s="298"/>
      <c r="G111" s="352"/>
      <c r="H111" s="352"/>
    </row>
    <row r="112" spans="2:8" ht="12.75">
      <c r="B112" s="296" t="s">
        <v>233</v>
      </c>
      <c r="C112" s="297" t="s">
        <v>419</v>
      </c>
      <c r="D112" s="297"/>
      <c r="E112" s="297"/>
      <c r="F112" s="298"/>
      <c r="G112" s="352"/>
      <c r="H112" s="352"/>
    </row>
    <row r="113" spans="2:8" ht="12.75">
      <c r="B113" s="296" t="s">
        <v>234</v>
      </c>
      <c r="C113" s="297" t="s">
        <v>420</v>
      </c>
      <c r="D113" s="297"/>
      <c r="E113" s="297"/>
      <c r="F113" s="298"/>
      <c r="G113" s="352"/>
      <c r="H113" s="352"/>
    </row>
    <row r="114" spans="2:8" ht="12.75">
      <c r="B114" s="296" t="s">
        <v>235</v>
      </c>
      <c r="C114" s="297" t="s">
        <v>421</v>
      </c>
      <c r="D114" s="297"/>
      <c r="E114" s="297"/>
      <c r="F114" s="298"/>
      <c r="G114" s="352"/>
      <c r="H114" s="352"/>
    </row>
    <row r="115" spans="2:8" ht="12.75">
      <c r="B115" s="296" t="s">
        <v>236</v>
      </c>
      <c r="C115" s="297" t="s">
        <v>422</v>
      </c>
      <c r="D115" s="297"/>
      <c r="E115" s="297"/>
      <c r="F115" s="298"/>
      <c r="G115" s="352"/>
      <c r="H115" s="352"/>
    </row>
    <row r="116" spans="2:8" ht="12.75">
      <c r="B116" s="296" t="s">
        <v>237</v>
      </c>
      <c r="C116" s="297" t="s">
        <v>423</v>
      </c>
      <c r="D116" s="297"/>
      <c r="E116" s="297"/>
      <c r="F116" s="298"/>
      <c r="G116" s="352"/>
      <c r="H116" s="352"/>
    </row>
    <row r="117" spans="2:8" ht="12.75">
      <c r="B117" s="299" t="s">
        <v>238</v>
      </c>
      <c r="C117" s="300" t="s">
        <v>424</v>
      </c>
      <c r="D117" s="300"/>
      <c r="E117" s="300"/>
      <c r="F117" s="301"/>
      <c r="G117" s="353"/>
      <c r="H117" s="353"/>
    </row>
    <row r="118" spans="2:8" ht="12.75">
      <c r="B118" s="293" t="s">
        <v>239</v>
      </c>
      <c r="C118" s="294" t="s">
        <v>425</v>
      </c>
      <c r="D118" s="294"/>
      <c r="E118" s="294"/>
      <c r="F118" s="295">
        <f>SUM(F119:F121)</f>
        <v>0</v>
      </c>
      <c r="G118" s="351">
        <f>SUM(G119:G121)</f>
        <v>0</v>
      </c>
      <c r="H118" s="351">
        <f>SUM(H119:H121)</f>
        <v>0</v>
      </c>
    </row>
    <row r="119" spans="2:8" ht="12.75">
      <c r="B119" s="296" t="s">
        <v>240</v>
      </c>
      <c r="C119" s="297" t="s">
        <v>426</v>
      </c>
      <c r="D119" s="297"/>
      <c r="E119" s="297"/>
      <c r="F119" s="298"/>
      <c r="G119" s="352"/>
      <c r="H119" s="352"/>
    </row>
    <row r="120" spans="2:8" ht="12.75">
      <c r="B120" s="296" t="s">
        <v>241</v>
      </c>
      <c r="C120" s="297" t="s">
        <v>427</v>
      </c>
      <c r="D120" s="297"/>
      <c r="E120" s="297"/>
      <c r="F120" s="298"/>
      <c r="G120" s="352"/>
      <c r="H120" s="352"/>
    </row>
    <row r="121" spans="2:8" ht="12.75">
      <c r="B121" s="299" t="s">
        <v>242</v>
      </c>
      <c r="C121" s="300" t="s">
        <v>428</v>
      </c>
      <c r="D121" s="300"/>
      <c r="E121" s="300"/>
      <c r="F121" s="301"/>
      <c r="G121" s="353"/>
      <c r="H121" s="353"/>
    </row>
    <row r="122" spans="2:8" ht="12.75">
      <c r="B122" s="158" t="s">
        <v>243</v>
      </c>
      <c r="C122" s="159" t="s">
        <v>429</v>
      </c>
      <c r="D122" s="159"/>
      <c r="E122" s="159"/>
      <c r="F122" s="213">
        <f>F123+F124</f>
        <v>0</v>
      </c>
      <c r="G122" s="350">
        <f>G123+G124</f>
        <v>0</v>
      </c>
      <c r="H122" s="350">
        <f>H123+H124</f>
        <v>0</v>
      </c>
    </row>
    <row r="123" spans="2:8" ht="12.75">
      <c r="B123" s="302" t="s">
        <v>244</v>
      </c>
      <c r="C123" s="303" t="s">
        <v>430</v>
      </c>
      <c r="D123" s="303"/>
      <c r="E123" s="303"/>
      <c r="F123" s="304"/>
      <c r="G123" s="354"/>
      <c r="H123" s="354"/>
    </row>
    <row r="124" spans="2:8" ht="12.75">
      <c r="B124" s="299" t="s">
        <v>245</v>
      </c>
      <c r="C124" s="300" t="s">
        <v>431</v>
      </c>
      <c r="D124" s="300"/>
      <c r="E124" s="300"/>
      <c r="F124" s="301"/>
      <c r="G124" s="353"/>
      <c r="H124" s="353"/>
    </row>
    <row r="125" spans="7:8" ht="12.75">
      <c r="G125" s="343"/>
      <c r="H125" s="343"/>
    </row>
    <row r="126" spans="2:8" ht="12.75">
      <c r="B126" s="309">
        <v>119</v>
      </c>
      <c r="C126" s="310" t="s">
        <v>432</v>
      </c>
      <c r="D126" s="310"/>
      <c r="E126" s="311"/>
      <c r="F126" s="312">
        <f>F7</f>
        <v>0</v>
      </c>
      <c r="G126" s="358">
        <f>G7</f>
        <v>0</v>
      </c>
      <c r="H126" s="358">
        <f>H7</f>
        <v>0</v>
      </c>
    </row>
    <row r="127" spans="2:8" ht="12.75">
      <c r="B127" s="313">
        <v>120</v>
      </c>
      <c r="C127" s="314" t="s">
        <v>433</v>
      </c>
      <c r="D127" s="314"/>
      <c r="E127" s="315"/>
      <c r="F127" s="316">
        <f>F71</f>
        <v>0</v>
      </c>
      <c r="G127" s="359">
        <f>G71</f>
        <v>0</v>
      </c>
      <c r="H127" s="359">
        <f>H71</f>
        <v>0</v>
      </c>
    </row>
    <row r="128" spans="2:8" ht="12.75">
      <c r="B128" s="317">
        <v>121</v>
      </c>
      <c r="C128" s="318" t="s">
        <v>434</v>
      </c>
      <c r="D128" s="318"/>
      <c r="E128" s="319"/>
      <c r="F128" s="320">
        <f>F126-F127</f>
        <v>0</v>
      </c>
      <c r="G128" s="360">
        <f>G126-G127</f>
        <v>0</v>
      </c>
      <c r="H128" s="360">
        <f>H126-H127</f>
        <v>0</v>
      </c>
    </row>
    <row r="130" spans="2:3" ht="12.75">
      <c r="B130" s="216"/>
      <c r="C130" s="217"/>
    </row>
  </sheetData>
  <sheetProtection password="C30B" sheet="1" objects="1" scenarios="1"/>
  <printOptions/>
  <pageMargins left="1.07" right="0.26" top="1" bottom="0.42" header="0.4921259845" footer="0.33"/>
  <pageSetup horizontalDpi="600" verticalDpi="600" orientation="portrait" paperSize="9" scale="85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B1:R75"/>
  <sheetViews>
    <sheetView showGridLines="0" zoomScalePageLayoutView="0" workbookViewId="0" topLeftCell="A1">
      <pane xSplit="5" ySplit="6" topLeftCell="F1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56" sqref="H56"/>
    </sheetView>
  </sheetViews>
  <sheetFormatPr defaultColWidth="9.00390625" defaultRowHeight="12.75"/>
  <cols>
    <col min="1" max="1" width="3.625" style="2" customWidth="1"/>
    <col min="2" max="2" width="3.375" style="2" bestFit="1" customWidth="1"/>
    <col min="3" max="3" width="47.25390625" style="2" customWidth="1"/>
    <col min="4" max="4" width="3.00390625" style="2" customWidth="1"/>
    <col min="5" max="5" width="2.25390625" style="2" customWidth="1"/>
    <col min="6" max="18" width="12.75390625" style="2" customWidth="1"/>
    <col min="19" max="16384" width="9.125" style="2" customWidth="1"/>
  </cols>
  <sheetData>
    <row r="1" ht="12.75">
      <c r="B1" s="132"/>
    </row>
    <row r="2" spans="2:18" ht="12.75">
      <c r="B2" s="292" t="s">
        <v>456</v>
      </c>
      <c r="C2" s="84"/>
      <c r="D2" s="85"/>
      <c r="E2" s="8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2:18" ht="12.75">
      <c r="B3" s="90" t="s">
        <v>294</v>
      </c>
      <c r="C3" s="91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2:18" ht="12.75">
      <c r="B4" s="165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2:18" ht="12.75">
      <c r="B5" s="308" t="s">
        <v>451</v>
      </c>
      <c r="C5" s="166"/>
      <c r="D5" s="167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2:18" ht="12.75">
      <c r="B6" s="102" t="s">
        <v>0</v>
      </c>
      <c r="C6" s="103" t="s">
        <v>1</v>
      </c>
      <c r="D6" s="104"/>
      <c r="E6" s="104"/>
      <c r="F6" s="270">
        <v>2008</v>
      </c>
      <c r="G6" s="105">
        <f aca="true" t="shared" si="0" ref="G6:R6">F6+1</f>
        <v>2009</v>
      </c>
      <c r="H6" s="105">
        <f t="shared" si="0"/>
        <v>2010</v>
      </c>
      <c r="I6" s="105">
        <f t="shared" si="0"/>
        <v>2011</v>
      </c>
      <c r="J6" s="105">
        <f t="shared" si="0"/>
        <v>2012</v>
      </c>
      <c r="K6" s="105">
        <f t="shared" si="0"/>
        <v>2013</v>
      </c>
      <c r="L6" s="105">
        <f t="shared" si="0"/>
        <v>2014</v>
      </c>
      <c r="M6" s="105">
        <f t="shared" si="0"/>
        <v>2015</v>
      </c>
      <c r="N6" s="105">
        <f t="shared" si="0"/>
        <v>2016</v>
      </c>
      <c r="O6" s="105">
        <f t="shared" si="0"/>
        <v>2017</v>
      </c>
      <c r="P6" s="105">
        <f t="shared" si="0"/>
        <v>2018</v>
      </c>
      <c r="Q6" s="105">
        <f t="shared" si="0"/>
        <v>2019</v>
      </c>
      <c r="R6" s="105">
        <f t="shared" si="0"/>
        <v>2020</v>
      </c>
    </row>
    <row r="7" spans="2:18" ht="12.75">
      <c r="B7" s="256" t="s">
        <v>2</v>
      </c>
      <c r="C7" s="257" t="s">
        <v>3</v>
      </c>
      <c r="D7" s="257"/>
      <c r="E7" s="25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</row>
    <row r="8" spans="2:18" ht="12.75">
      <c r="B8" s="258" t="s">
        <v>4</v>
      </c>
      <c r="C8" s="259" t="s">
        <v>5</v>
      </c>
      <c r="D8" s="259"/>
      <c r="E8" s="259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</row>
    <row r="9" spans="2:18" ht="12.75">
      <c r="B9" s="108" t="s">
        <v>6</v>
      </c>
      <c r="C9" s="109" t="s">
        <v>7</v>
      </c>
      <c r="D9" s="109"/>
      <c r="E9" s="109"/>
      <c r="F9" s="329">
        <f aca="true" t="shared" si="1" ref="F9:R9">F7-F8</f>
        <v>0</v>
      </c>
      <c r="G9" s="329">
        <f t="shared" si="1"/>
        <v>0</v>
      </c>
      <c r="H9" s="329">
        <f t="shared" si="1"/>
        <v>0</v>
      </c>
      <c r="I9" s="329">
        <f t="shared" si="1"/>
        <v>0</v>
      </c>
      <c r="J9" s="329">
        <f t="shared" si="1"/>
        <v>0</v>
      </c>
      <c r="K9" s="329">
        <f t="shared" si="1"/>
        <v>0</v>
      </c>
      <c r="L9" s="329">
        <f t="shared" si="1"/>
        <v>0</v>
      </c>
      <c r="M9" s="329">
        <f t="shared" si="1"/>
        <v>0</v>
      </c>
      <c r="N9" s="329">
        <f t="shared" si="1"/>
        <v>0</v>
      </c>
      <c r="O9" s="329">
        <f t="shared" si="1"/>
        <v>0</v>
      </c>
      <c r="P9" s="329">
        <f t="shared" si="1"/>
        <v>0</v>
      </c>
      <c r="Q9" s="329">
        <f t="shared" si="1"/>
        <v>0</v>
      </c>
      <c r="R9" s="329">
        <f t="shared" si="1"/>
        <v>0</v>
      </c>
    </row>
    <row r="10" spans="2:18" ht="12.75">
      <c r="B10" s="110" t="s">
        <v>8</v>
      </c>
      <c r="C10" s="111" t="s">
        <v>9</v>
      </c>
      <c r="D10" s="111"/>
      <c r="E10" s="111"/>
      <c r="F10" s="330">
        <f aca="true" t="shared" si="2" ref="F10:R10">SUM(F11:F13)</f>
        <v>0</v>
      </c>
      <c r="G10" s="330">
        <f t="shared" si="2"/>
        <v>0</v>
      </c>
      <c r="H10" s="330">
        <f t="shared" si="2"/>
        <v>0</v>
      </c>
      <c r="I10" s="330">
        <f t="shared" si="2"/>
        <v>0</v>
      </c>
      <c r="J10" s="330">
        <f t="shared" si="2"/>
        <v>0</v>
      </c>
      <c r="K10" s="330">
        <f t="shared" si="2"/>
        <v>0</v>
      </c>
      <c r="L10" s="330">
        <f t="shared" si="2"/>
        <v>0</v>
      </c>
      <c r="M10" s="330">
        <f t="shared" si="2"/>
        <v>0</v>
      </c>
      <c r="N10" s="330">
        <f t="shared" si="2"/>
        <v>0</v>
      </c>
      <c r="O10" s="330">
        <f t="shared" si="2"/>
        <v>0</v>
      </c>
      <c r="P10" s="330">
        <f t="shared" si="2"/>
        <v>0</v>
      </c>
      <c r="Q10" s="330">
        <f t="shared" si="2"/>
        <v>0</v>
      </c>
      <c r="R10" s="330">
        <f t="shared" si="2"/>
        <v>0</v>
      </c>
    </row>
    <row r="11" spans="2:18" ht="12.75" customHeight="1">
      <c r="B11" s="256" t="s">
        <v>10</v>
      </c>
      <c r="C11" s="257" t="s">
        <v>11</v>
      </c>
      <c r="D11" s="257"/>
      <c r="E11" s="25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</row>
    <row r="12" spans="2:18" ht="12.75">
      <c r="B12" s="260" t="s">
        <v>12</v>
      </c>
      <c r="C12" s="261" t="s">
        <v>13</v>
      </c>
      <c r="D12" s="261"/>
      <c r="E12" s="26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</row>
    <row r="13" spans="2:18" ht="12.75">
      <c r="B13" s="258" t="s">
        <v>14</v>
      </c>
      <c r="C13" s="259" t="s">
        <v>15</v>
      </c>
      <c r="D13" s="259"/>
      <c r="E13" s="259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</row>
    <row r="14" spans="2:18" ht="12.75">
      <c r="B14" s="110" t="s">
        <v>16</v>
      </c>
      <c r="C14" s="111" t="s">
        <v>17</v>
      </c>
      <c r="D14" s="111"/>
      <c r="E14" s="111"/>
      <c r="F14" s="330">
        <f aca="true" t="shared" si="3" ref="F14:R14">SUM(F15:F16)</f>
        <v>0</v>
      </c>
      <c r="G14" s="330">
        <f t="shared" si="3"/>
        <v>0</v>
      </c>
      <c r="H14" s="330">
        <f t="shared" si="3"/>
        <v>0</v>
      </c>
      <c r="I14" s="330">
        <f t="shared" si="3"/>
        <v>0</v>
      </c>
      <c r="J14" s="330">
        <f t="shared" si="3"/>
        <v>0</v>
      </c>
      <c r="K14" s="330">
        <f t="shared" si="3"/>
        <v>0</v>
      </c>
      <c r="L14" s="330">
        <f t="shared" si="3"/>
        <v>0</v>
      </c>
      <c r="M14" s="330">
        <f t="shared" si="3"/>
        <v>0</v>
      </c>
      <c r="N14" s="330">
        <f t="shared" si="3"/>
        <v>0</v>
      </c>
      <c r="O14" s="330">
        <f t="shared" si="3"/>
        <v>0</v>
      </c>
      <c r="P14" s="330">
        <f t="shared" si="3"/>
        <v>0</v>
      </c>
      <c r="Q14" s="330">
        <f t="shared" si="3"/>
        <v>0</v>
      </c>
      <c r="R14" s="330">
        <f t="shared" si="3"/>
        <v>0</v>
      </c>
    </row>
    <row r="15" spans="2:18" ht="12.75">
      <c r="B15" s="256" t="s">
        <v>18</v>
      </c>
      <c r="C15" s="257" t="s">
        <v>19</v>
      </c>
      <c r="D15" s="257"/>
      <c r="E15" s="25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</row>
    <row r="16" spans="2:18" ht="12.75">
      <c r="B16" s="258" t="s">
        <v>20</v>
      </c>
      <c r="C16" s="259" t="s">
        <v>21</v>
      </c>
      <c r="D16" s="259"/>
      <c r="E16" s="259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</row>
    <row r="17" spans="2:18" ht="12.75">
      <c r="B17" s="108" t="s">
        <v>22</v>
      </c>
      <c r="C17" s="109" t="s">
        <v>23</v>
      </c>
      <c r="D17" s="109"/>
      <c r="E17" s="109"/>
      <c r="F17" s="329">
        <f aca="true" t="shared" si="4" ref="F17:R17">F9+F10-F14</f>
        <v>0</v>
      </c>
      <c r="G17" s="329">
        <f t="shared" si="4"/>
        <v>0</v>
      </c>
      <c r="H17" s="329">
        <f t="shared" si="4"/>
        <v>0</v>
      </c>
      <c r="I17" s="329">
        <f t="shared" si="4"/>
        <v>0</v>
      </c>
      <c r="J17" s="329">
        <f t="shared" si="4"/>
        <v>0</v>
      </c>
      <c r="K17" s="329">
        <f t="shared" si="4"/>
        <v>0</v>
      </c>
      <c r="L17" s="329">
        <f t="shared" si="4"/>
        <v>0</v>
      </c>
      <c r="M17" s="329">
        <f t="shared" si="4"/>
        <v>0</v>
      </c>
      <c r="N17" s="329">
        <f t="shared" si="4"/>
        <v>0</v>
      </c>
      <c r="O17" s="329">
        <f t="shared" si="4"/>
        <v>0</v>
      </c>
      <c r="P17" s="329">
        <f t="shared" si="4"/>
        <v>0</v>
      </c>
      <c r="Q17" s="329">
        <f t="shared" si="4"/>
        <v>0</v>
      </c>
      <c r="R17" s="329">
        <f t="shared" si="4"/>
        <v>0</v>
      </c>
    </row>
    <row r="18" spans="2:18" ht="12.75">
      <c r="B18" s="112" t="s">
        <v>24</v>
      </c>
      <c r="C18" s="113" t="s">
        <v>25</v>
      </c>
      <c r="D18" s="113"/>
      <c r="E18" s="113"/>
      <c r="F18" s="332">
        <f aca="true" t="shared" si="5" ref="F18:R18">SUM(F19:F22)</f>
        <v>0</v>
      </c>
      <c r="G18" s="332">
        <f t="shared" si="5"/>
        <v>0</v>
      </c>
      <c r="H18" s="332">
        <f t="shared" si="5"/>
        <v>0</v>
      </c>
      <c r="I18" s="332">
        <f t="shared" si="5"/>
        <v>0</v>
      </c>
      <c r="J18" s="332">
        <f t="shared" si="5"/>
        <v>0</v>
      </c>
      <c r="K18" s="332">
        <f t="shared" si="5"/>
        <v>0</v>
      </c>
      <c r="L18" s="332">
        <f t="shared" si="5"/>
        <v>0</v>
      </c>
      <c r="M18" s="332">
        <f t="shared" si="5"/>
        <v>0</v>
      </c>
      <c r="N18" s="332">
        <f t="shared" si="5"/>
        <v>0</v>
      </c>
      <c r="O18" s="332">
        <f t="shared" si="5"/>
        <v>0</v>
      </c>
      <c r="P18" s="332">
        <f t="shared" si="5"/>
        <v>0</v>
      </c>
      <c r="Q18" s="332">
        <f t="shared" si="5"/>
        <v>0</v>
      </c>
      <c r="R18" s="332">
        <f t="shared" si="5"/>
        <v>0</v>
      </c>
    </row>
    <row r="19" spans="2:18" ht="12.75">
      <c r="B19" s="119" t="s">
        <v>26</v>
      </c>
      <c r="C19" s="120" t="s">
        <v>27</v>
      </c>
      <c r="D19" s="120"/>
      <c r="E19" s="120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</row>
    <row r="20" spans="2:18" ht="12.75">
      <c r="B20" s="260" t="s">
        <v>28</v>
      </c>
      <c r="C20" s="262" t="s">
        <v>29</v>
      </c>
      <c r="D20" s="262"/>
      <c r="E20" s="262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</row>
    <row r="21" spans="2:18" ht="12.75">
      <c r="B21" s="260" t="s">
        <v>30</v>
      </c>
      <c r="C21" s="262" t="s">
        <v>31</v>
      </c>
      <c r="D21" s="262"/>
      <c r="E21" s="262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</row>
    <row r="22" spans="2:18" ht="12.75">
      <c r="B22" s="260" t="s">
        <v>32</v>
      </c>
      <c r="C22" s="262" t="s">
        <v>33</v>
      </c>
      <c r="D22" s="262"/>
      <c r="E22" s="262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</row>
    <row r="23" spans="2:18" ht="12.75">
      <c r="B23" s="260" t="s">
        <v>34</v>
      </c>
      <c r="C23" s="262" t="s">
        <v>35</v>
      </c>
      <c r="D23" s="262"/>
      <c r="E23" s="262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</row>
    <row r="24" spans="2:18" ht="12.75">
      <c r="B24" s="114" t="s">
        <v>36</v>
      </c>
      <c r="C24" s="115" t="s">
        <v>37</v>
      </c>
      <c r="D24" s="115"/>
      <c r="E24" s="115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</row>
    <row r="25" spans="2:18" ht="12.75">
      <c r="B25" s="260" t="s">
        <v>38</v>
      </c>
      <c r="C25" s="262" t="s">
        <v>39</v>
      </c>
      <c r="D25" s="262"/>
      <c r="E25" s="262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</row>
    <row r="26" spans="2:18" ht="12.75">
      <c r="B26" s="260" t="s">
        <v>40</v>
      </c>
      <c r="C26" s="262" t="s">
        <v>41</v>
      </c>
      <c r="D26" s="262"/>
      <c r="E26" s="262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</row>
    <row r="27" spans="2:18" ht="12.75">
      <c r="B27" s="260" t="s">
        <v>42</v>
      </c>
      <c r="C27" s="262" t="s">
        <v>51</v>
      </c>
      <c r="D27" s="262"/>
      <c r="E27" s="262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</row>
    <row r="28" spans="2:18" ht="12.75">
      <c r="B28" s="260" t="s">
        <v>44</v>
      </c>
      <c r="C28" s="262" t="s">
        <v>53</v>
      </c>
      <c r="D28" s="262"/>
      <c r="E28" s="262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</row>
    <row r="29" spans="2:18" ht="12.75">
      <c r="B29" s="260" t="s">
        <v>46</v>
      </c>
      <c r="C29" s="262" t="s">
        <v>55</v>
      </c>
      <c r="D29" s="262"/>
      <c r="E29" s="262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</row>
    <row r="30" spans="2:18" ht="13.5" customHeight="1">
      <c r="B30" s="258" t="s">
        <v>48</v>
      </c>
      <c r="C30" s="259" t="s">
        <v>57</v>
      </c>
      <c r="D30" s="259"/>
      <c r="E30" s="259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</row>
    <row r="31" spans="2:18" ht="24.75" customHeight="1">
      <c r="B31" s="116" t="s">
        <v>50</v>
      </c>
      <c r="C31" s="417" t="s">
        <v>467</v>
      </c>
      <c r="D31" s="417"/>
      <c r="E31" s="420"/>
      <c r="F31" s="335">
        <f aca="true" t="shared" si="6" ref="F31:R31">F17-F18-F23-F24+F25-F26+F27-F28+F29-F30</f>
        <v>0</v>
      </c>
      <c r="G31" s="335">
        <f t="shared" si="6"/>
        <v>0</v>
      </c>
      <c r="H31" s="335">
        <f t="shared" si="6"/>
        <v>0</v>
      </c>
      <c r="I31" s="335">
        <f t="shared" si="6"/>
        <v>0</v>
      </c>
      <c r="J31" s="335">
        <f t="shared" si="6"/>
        <v>0</v>
      </c>
      <c r="K31" s="335">
        <f t="shared" si="6"/>
        <v>0</v>
      </c>
      <c r="L31" s="335">
        <f t="shared" si="6"/>
        <v>0</v>
      </c>
      <c r="M31" s="335">
        <f t="shared" si="6"/>
        <v>0</v>
      </c>
      <c r="N31" s="335">
        <f t="shared" si="6"/>
        <v>0</v>
      </c>
      <c r="O31" s="335">
        <f t="shared" si="6"/>
        <v>0</v>
      </c>
      <c r="P31" s="335">
        <f t="shared" si="6"/>
        <v>0</v>
      </c>
      <c r="Q31" s="335">
        <f t="shared" si="6"/>
        <v>0</v>
      </c>
      <c r="R31" s="335">
        <f t="shared" si="6"/>
        <v>0</v>
      </c>
    </row>
    <row r="32" spans="2:18" ht="12.75">
      <c r="B32" s="256" t="s">
        <v>52</v>
      </c>
      <c r="C32" s="257" t="s">
        <v>290</v>
      </c>
      <c r="D32" s="257"/>
      <c r="E32" s="25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</row>
    <row r="33" spans="2:18" ht="12.75">
      <c r="B33" s="258" t="s">
        <v>54</v>
      </c>
      <c r="C33" s="259" t="s">
        <v>291</v>
      </c>
      <c r="D33" s="259"/>
      <c r="E33" s="259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</row>
    <row r="34" spans="2:18" ht="12.75">
      <c r="B34" s="263" t="s">
        <v>56</v>
      </c>
      <c r="C34" s="264" t="s">
        <v>466</v>
      </c>
      <c r="D34" s="264"/>
      <c r="E34" s="264"/>
      <c r="F34" s="336">
        <f aca="true" t="shared" si="7" ref="F34:R34">SUM(F35:F37)</f>
        <v>0</v>
      </c>
      <c r="G34" s="336">
        <f t="shared" si="7"/>
        <v>0</v>
      </c>
      <c r="H34" s="336">
        <f t="shared" si="7"/>
        <v>0</v>
      </c>
      <c r="I34" s="336">
        <f t="shared" si="7"/>
        <v>0</v>
      </c>
      <c r="J34" s="336">
        <f t="shared" si="7"/>
        <v>0</v>
      </c>
      <c r="K34" s="336">
        <f t="shared" si="7"/>
        <v>0</v>
      </c>
      <c r="L34" s="336">
        <f t="shared" si="7"/>
        <v>0</v>
      </c>
      <c r="M34" s="336">
        <f t="shared" si="7"/>
        <v>0</v>
      </c>
      <c r="N34" s="336">
        <f t="shared" si="7"/>
        <v>0</v>
      </c>
      <c r="O34" s="336">
        <f t="shared" si="7"/>
        <v>0</v>
      </c>
      <c r="P34" s="336">
        <f t="shared" si="7"/>
        <v>0</v>
      </c>
      <c r="Q34" s="336">
        <f t="shared" si="7"/>
        <v>0</v>
      </c>
      <c r="R34" s="336">
        <f t="shared" si="7"/>
        <v>0</v>
      </c>
    </row>
    <row r="35" spans="2:18" ht="12.75">
      <c r="B35" s="260" t="s">
        <v>58</v>
      </c>
      <c r="C35" s="262" t="s">
        <v>63</v>
      </c>
      <c r="D35" s="262"/>
      <c r="E35" s="262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</row>
    <row r="36" spans="2:18" ht="12.75">
      <c r="B36" s="260" t="s">
        <v>465</v>
      </c>
      <c r="C36" s="262" t="s">
        <v>65</v>
      </c>
      <c r="D36" s="262"/>
      <c r="E36" s="262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</row>
    <row r="37" spans="2:18" ht="12.75">
      <c r="B37" s="260" t="s">
        <v>464</v>
      </c>
      <c r="C37" s="262" t="s">
        <v>67</v>
      </c>
      <c r="D37" s="262"/>
      <c r="E37" s="262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</row>
    <row r="38" spans="2:18" ht="12.75">
      <c r="B38" s="260" t="s">
        <v>60</v>
      </c>
      <c r="C38" s="262" t="s">
        <v>69</v>
      </c>
      <c r="D38" s="262"/>
      <c r="E38" s="262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</row>
    <row r="39" spans="2:18" ht="12.75">
      <c r="B39" s="260" t="s">
        <v>62</v>
      </c>
      <c r="C39" s="262" t="s">
        <v>71</v>
      </c>
      <c r="D39" s="262"/>
      <c r="E39" s="262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</row>
    <row r="40" spans="2:18" ht="12.75">
      <c r="B40" s="260" t="s">
        <v>64</v>
      </c>
      <c r="C40" s="262" t="s">
        <v>73</v>
      </c>
      <c r="D40" s="262"/>
      <c r="E40" s="262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</row>
    <row r="41" spans="2:18" ht="12.75">
      <c r="B41" s="260" t="s">
        <v>66</v>
      </c>
      <c r="C41" s="262" t="s">
        <v>75</v>
      </c>
      <c r="D41" s="262"/>
      <c r="E41" s="262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</row>
    <row r="42" spans="2:18" ht="12.75">
      <c r="B42" s="260" t="s">
        <v>68</v>
      </c>
      <c r="C42" s="262" t="s">
        <v>463</v>
      </c>
      <c r="D42" s="262"/>
      <c r="E42" s="262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</row>
    <row r="43" spans="2:18" ht="12.75">
      <c r="B43" s="260" t="s">
        <v>70</v>
      </c>
      <c r="C43" s="262" t="s">
        <v>77</v>
      </c>
      <c r="D43" s="262"/>
      <c r="E43" s="262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</row>
    <row r="44" spans="2:18" ht="12.75">
      <c r="B44" s="260" t="s">
        <v>72</v>
      </c>
      <c r="C44" s="262" t="s">
        <v>79</v>
      </c>
      <c r="D44" s="262"/>
      <c r="E44" s="262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</row>
    <row r="45" spans="2:18" ht="12.75">
      <c r="B45" s="260" t="s">
        <v>74</v>
      </c>
      <c r="C45" s="262" t="s">
        <v>81</v>
      </c>
      <c r="D45" s="262"/>
      <c r="E45" s="262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</row>
    <row r="46" spans="2:18" ht="12.75">
      <c r="B46" s="260" t="s">
        <v>76</v>
      </c>
      <c r="C46" s="262" t="s">
        <v>83</v>
      </c>
      <c r="D46" s="262"/>
      <c r="E46" s="262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</row>
    <row r="47" spans="2:18" ht="12.75">
      <c r="B47" s="260" t="s">
        <v>78</v>
      </c>
      <c r="C47" s="262" t="s">
        <v>85</v>
      </c>
      <c r="D47" s="262"/>
      <c r="E47" s="262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</row>
    <row r="48" spans="2:18" ht="12.75">
      <c r="B48" s="260" t="s">
        <v>80</v>
      </c>
      <c r="C48" s="262" t="s">
        <v>87</v>
      </c>
      <c r="D48" s="262"/>
      <c r="E48" s="262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</row>
    <row r="49" spans="2:18" ht="12.75">
      <c r="B49" s="260" t="s">
        <v>82</v>
      </c>
      <c r="C49" s="262" t="s">
        <v>97</v>
      </c>
      <c r="D49" s="262"/>
      <c r="E49" s="262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</row>
    <row r="50" spans="2:18" ht="12.75">
      <c r="B50" s="258" t="s">
        <v>84</v>
      </c>
      <c r="C50" s="259" t="s">
        <v>99</v>
      </c>
      <c r="D50" s="259"/>
      <c r="E50" s="259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2:18" ht="12.75">
      <c r="B51" s="131" t="s">
        <v>86</v>
      </c>
      <c r="C51" s="417" t="s">
        <v>462</v>
      </c>
      <c r="D51" s="421"/>
      <c r="E51" s="420"/>
      <c r="F51" s="337">
        <f aca="true" t="shared" si="8" ref="F51:R51">F32-F33+F34+F38-F39+F40-F41-F42+F43-F44+F45-F46+F47-F48+F49-F50</f>
        <v>0</v>
      </c>
      <c r="G51" s="337">
        <f t="shared" si="8"/>
        <v>0</v>
      </c>
      <c r="H51" s="337">
        <f t="shared" si="8"/>
        <v>0</v>
      </c>
      <c r="I51" s="337">
        <f t="shared" si="8"/>
        <v>0</v>
      </c>
      <c r="J51" s="337">
        <f t="shared" si="8"/>
        <v>0</v>
      </c>
      <c r="K51" s="337">
        <f t="shared" si="8"/>
        <v>0</v>
      </c>
      <c r="L51" s="337">
        <f t="shared" si="8"/>
        <v>0</v>
      </c>
      <c r="M51" s="337">
        <f t="shared" si="8"/>
        <v>0</v>
      </c>
      <c r="N51" s="337">
        <f t="shared" si="8"/>
        <v>0</v>
      </c>
      <c r="O51" s="337">
        <f t="shared" si="8"/>
        <v>0</v>
      </c>
      <c r="P51" s="337">
        <f t="shared" si="8"/>
        <v>0</v>
      </c>
      <c r="Q51" s="337">
        <f t="shared" si="8"/>
        <v>0</v>
      </c>
      <c r="R51" s="337">
        <f t="shared" si="8"/>
        <v>0</v>
      </c>
    </row>
    <row r="52" spans="2:18" ht="12.75">
      <c r="B52" s="263" t="s">
        <v>88</v>
      </c>
      <c r="C52" s="264" t="s">
        <v>461</v>
      </c>
      <c r="D52" s="264"/>
      <c r="E52" s="264"/>
      <c r="F52" s="336">
        <f aca="true" t="shared" si="9" ref="F52:R52">SUM(F53:F54)</f>
        <v>0</v>
      </c>
      <c r="G52" s="336">
        <f t="shared" si="9"/>
        <v>0</v>
      </c>
      <c r="H52" s="336">
        <f t="shared" si="9"/>
        <v>0</v>
      </c>
      <c r="I52" s="336">
        <f t="shared" si="9"/>
        <v>0</v>
      </c>
      <c r="J52" s="336">
        <f t="shared" si="9"/>
        <v>0</v>
      </c>
      <c r="K52" s="336">
        <f t="shared" si="9"/>
        <v>0</v>
      </c>
      <c r="L52" s="336">
        <f t="shared" si="9"/>
        <v>0</v>
      </c>
      <c r="M52" s="336">
        <f t="shared" si="9"/>
        <v>0</v>
      </c>
      <c r="N52" s="336">
        <f t="shared" si="9"/>
        <v>0</v>
      </c>
      <c r="O52" s="336">
        <f t="shared" si="9"/>
        <v>0</v>
      </c>
      <c r="P52" s="336">
        <f t="shared" si="9"/>
        <v>0</v>
      </c>
      <c r="Q52" s="336">
        <f t="shared" si="9"/>
        <v>0</v>
      </c>
      <c r="R52" s="336">
        <f t="shared" si="9"/>
        <v>0</v>
      </c>
    </row>
    <row r="53" spans="2:18" ht="12.75">
      <c r="B53" s="260" t="s">
        <v>90</v>
      </c>
      <c r="C53" s="262" t="s">
        <v>105</v>
      </c>
      <c r="D53" s="262"/>
      <c r="E53" s="262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</row>
    <row r="54" spans="2:18" ht="12.75">
      <c r="B54" s="258" t="s">
        <v>92</v>
      </c>
      <c r="C54" s="259" t="s">
        <v>107</v>
      </c>
      <c r="D54" s="259"/>
      <c r="E54" s="259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</row>
    <row r="55" spans="2:18" ht="12.75">
      <c r="B55" s="116" t="s">
        <v>94</v>
      </c>
      <c r="C55" s="123" t="s">
        <v>460</v>
      </c>
      <c r="D55" s="123"/>
      <c r="E55" s="123"/>
      <c r="F55" s="338">
        <f aca="true" t="shared" si="10" ref="F55:R55">F31+F51-F52</f>
        <v>0</v>
      </c>
      <c r="G55" s="338">
        <f t="shared" si="10"/>
        <v>0</v>
      </c>
      <c r="H55" s="338">
        <f t="shared" si="10"/>
        <v>0</v>
      </c>
      <c r="I55" s="338">
        <f t="shared" si="10"/>
        <v>0</v>
      </c>
      <c r="J55" s="338">
        <f t="shared" si="10"/>
        <v>0</v>
      </c>
      <c r="K55" s="338">
        <f t="shared" si="10"/>
        <v>0</v>
      </c>
      <c r="L55" s="338">
        <f t="shared" si="10"/>
        <v>0</v>
      </c>
      <c r="M55" s="338">
        <f t="shared" si="10"/>
        <v>0</v>
      </c>
      <c r="N55" s="338">
        <f t="shared" si="10"/>
        <v>0</v>
      </c>
      <c r="O55" s="338">
        <f t="shared" si="10"/>
        <v>0</v>
      </c>
      <c r="P55" s="338">
        <f t="shared" si="10"/>
        <v>0</v>
      </c>
      <c r="Q55" s="338">
        <f t="shared" si="10"/>
        <v>0</v>
      </c>
      <c r="R55" s="338">
        <f t="shared" si="10"/>
        <v>0</v>
      </c>
    </row>
    <row r="56" spans="2:18" ht="12.75">
      <c r="B56" s="256" t="s">
        <v>96</v>
      </c>
      <c r="C56" s="257" t="s">
        <v>111</v>
      </c>
      <c r="D56" s="257"/>
      <c r="E56" s="25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</row>
    <row r="57" spans="2:18" ht="12.75">
      <c r="B57" s="260" t="s">
        <v>98</v>
      </c>
      <c r="C57" s="262" t="s">
        <v>113</v>
      </c>
      <c r="D57" s="262"/>
      <c r="E57" s="262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</row>
    <row r="58" spans="2:18" ht="12.75">
      <c r="B58" s="124" t="s">
        <v>100</v>
      </c>
      <c r="C58" s="125" t="s">
        <v>459</v>
      </c>
      <c r="D58" s="125"/>
      <c r="E58" s="125"/>
      <c r="F58" s="339">
        <f aca="true" t="shared" si="11" ref="F58:R58">SUM(F59:F60)</f>
        <v>0</v>
      </c>
      <c r="G58" s="339">
        <f t="shared" si="11"/>
        <v>0</v>
      </c>
      <c r="H58" s="339">
        <f t="shared" si="11"/>
        <v>0</v>
      </c>
      <c r="I58" s="339">
        <f t="shared" si="11"/>
        <v>0</v>
      </c>
      <c r="J58" s="339">
        <f t="shared" si="11"/>
        <v>0</v>
      </c>
      <c r="K58" s="339">
        <f t="shared" si="11"/>
        <v>0</v>
      </c>
      <c r="L58" s="339">
        <f t="shared" si="11"/>
        <v>0</v>
      </c>
      <c r="M58" s="339">
        <f t="shared" si="11"/>
        <v>0</v>
      </c>
      <c r="N58" s="339">
        <f t="shared" si="11"/>
        <v>0</v>
      </c>
      <c r="O58" s="339">
        <f t="shared" si="11"/>
        <v>0</v>
      </c>
      <c r="P58" s="339">
        <f t="shared" si="11"/>
        <v>0</v>
      </c>
      <c r="Q58" s="339">
        <f t="shared" si="11"/>
        <v>0</v>
      </c>
      <c r="R58" s="339">
        <f t="shared" si="11"/>
        <v>0</v>
      </c>
    </row>
    <row r="59" spans="2:18" ht="12.75">
      <c r="B59" s="260" t="s">
        <v>102</v>
      </c>
      <c r="C59" s="262" t="s">
        <v>117</v>
      </c>
      <c r="D59" s="262"/>
      <c r="E59" s="262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</row>
    <row r="60" spans="2:18" ht="12.75">
      <c r="B60" s="258" t="s">
        <v>104</v>
      </c>
      <c r="C60" s="259" t="s">
        <v>119</v>
      </c>
      <c r="D60" s="259"/>
      <c r="E60" s="259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</row>
    <row r="61" spans="2:18" ht="12.75">
      <c r="B61" s="121" t="s">
        <v>106</v>
      </c>
      <c r="C61" s="126" t="s">
        <v>458</v>
      </c>
      <c r="D61" s="126"/>
      <c r="E61" s="126"/>
      <c r="F61" s="340">
        <f aca="true" t="shared" si="12" ref="F61:R61">F56-F57-F58</f>
        <v>0</v>
      </c>
      <c r="G61" s="340">
        <f t="shared" si="12"/>
        <v>0</v>
      </c>
      <c r="H61" s="340">
        <f t="shared" si="12"/>
        <v>0</v>
      </c>
      <c r="I61" s="340">
        <f t="shared" si="12"/>
        <v>0</v>
      </c>
      <c r="J61" s="340">
        <f t="shared" si="12"/>
        <v>0</v>
      </c>
      <c r="K61" s="340">
        <f t="shared" si="12"/>
        <v>0</v>
      </c>
      <c r="L61" s="340">
        <f t="shared" si="12"/>
        <v>0</v>
      </c>
      <c r="M61" s="340">
        <f t="shared" si="12"/>
        <v>0</v>
      </c>
      <c r="N61" s="340">
        <f t="shared" si="12"/>
        <v>0</v>
      </c>
      <c r="O61" s="340">
        <f t="shared" si="12"/>
        <v>0</v>
      </c>
      <c r="P61" s="340">
        <f t="shared" si="12"/>
        <v>0</v>
      </c>
      <c r="Q61" s="340">
        <f t="shared" si="12"/>
        <v>0</v>
      </c>
      <c r="R61" s="340">
        <f t="shared" si="12"/>
        <v>0</v>
      </c>
    </row>
    <row r="62" spans="2:18" ht="12.75">
      <c r="B62" s="106" t="s">
        <v>108</v>
      </c>
      <c r="C62" s="107" t="s">
        <v>123</v>
      </c>
      <c r="D62" s="107"/>
      <c r="E62" s="107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</row>
    <row r="63" spans="2:18" ht="12.75">
      <c r="B63" s="127" t="s">
        <v>110</v>
      </c>
      <c r="C63" s="128" t="s">
        <v>457</v>
      </c>
      <c r="D63" s="128"/>
      <c r="E63" s="128"/>
      <c r="F63" s="342">
        <f aca="true" t="shared" si="13" ref="F63:R63">F55+F61-F62</f>
        <v>0</v>
      </c>
      <c r="G63" s="342">
        <f t="shared" si="13"/>
        <v>0</v>
      </c>
      <c r="H63" s="342">
        <f t="shared" si="13"/>
        <v>0</v>
      </c>
      <c r="I63" s="342">
        <f t="shared" si="13"/>
        <v>0</v>
      </c>
      <c r="J63" s="342">
        <f t="shared" si="13"/>
        <v>0</v>
      </c>
      <c r="K63" s="342">
        <f t="shared" si="13"/>
        <v>0</v>
      </c>
      <c r="L63" s="342">
        <f t="shared" si="13"/>
        <v>0</v>
      </c>
      <c r="M63" s="342">
        <f t="shared" si="13"/>
        <v>0</v>
      </c>
      <c r="N63" s="342">
        <f t="shared" si="13"/>
        <v>0</v>
      </c>
      <c r="O63" s="342">
        <f t="shared" si="13"/>
        <v>0</v>
      </c>
      <c r="P63" s="342">
        <f t="shared" si="13"/>
        <v>0</v>
      </c>
      <c r="Q63" s="342">
        <f t="shared" si="13"/>
        <v>0</v>
      </c>
      <c r="R63" s="342">
        <f t="shared" si="13"/>
        <v>0</v>
      </c>
    </row>
    <row r="64" ht="12.75" hidden="1"/>
    <row r="65" spans="2:18" ht="12.75" hidden="1">
      <c r="B65" s="277" t="s">
        <v>301</v>
      </c>
      <c r="C65" s="278" t="s">
        <v>302</v>
      </c>
      <c r="D65" s="278"/>
      <c r="E65" s="278"/>
      <c r="F65" s="279" t="e">
        <f>F7+F10+F25+#REF!+#REF!+F27+F29</f>
        <v>#REF!</v>
      </c>
      <c r="G65" s="279" t="e">
        <f>G7+G10+G25+#REF!+#REF!+G27+G29</f>
        <v>#REF!</v>
      </c>
      <c r="H65" s="279" t="e">
        <f>H7+H10+H25+#REF!+#REF!+H27+H29</f>
        <v>#REF!</v>
      </c>
      <c r="I65" s="279" t="e">
        <f>I7+I10+I25+#REF!+#REF!+I27+I29</f>
        <v>#REF!</v>
      </c>
      <c r="J65" s="279" t="e">
        <f>J7+J10+J25+#REF!+#REF!+J27+J29</f>
        <v>#REF!</v>
      </c>
      <c r="K65" s="279" t="e">
        <f>K7+K10+K25+#REF!+#REF!+K27+K29</f>
        <v>#REF!</v>
      </c>
      <c r="L65" s="279" t="e">
        <f>L7+L10+L25+#REF!+#REF!+L27+L29</f>
        <v>#REF!</v>
      </c>
      <c r="M65" s="279" t="e">
        <f>M7+M10+M25+#REF!+#REF!+M27+M29</f>
        <v>#REF!</v>
      </c>
      <c r="N65" s="279" t="e">
        <f>N7+N10+N25+#REF!+#REF!+N27+N29</f>
        <v>#REF!</v>
      </c>
      <c r="O65" s="279" t="e">
        <f>O7+O10+O25+#REF!+#REF!+O27+O29</f>
        <v>#REF!</v>
      </c>
      <c r="P65" s="279" t="e">
        <f>P7+P10+P25+#REF!+#REF!+P27+P29</f>
        <v>#REF!</v>
      </c>
      <c r="Q65" s="279" t="e">
        <f>Q7+Q10+Q25+#REF!+#REF!+Q27+Q29</f>
        <v>#REF!</v>
      </c>
      <c r="R65" s="279" t="e">
        <f>R7+R10+R25+#REF!+#REF!+R27+R29</f>
        <v>#REF!</v>
      </c>
    </row>
    <row r="66" spans="2:18" ht="12.75" hidden="1">
      <c r="B66" s="280" t="s">
        <v>303</v>
      </c>
      <c r="C66" s="281" t="s">
        <v>304</v>
      </c>
      <c r="D66" s="281"/>
      <c r="E66" s="281"/>
      <c r="F66" s="282" t="e">
        <f>F8+F14+F18+F23+F24+F26+#REF!+#REF!+F28+F30</f>
        <v>#REF!</v>
      </c>
      <c r="G66" s="282" t="e">
        <f>G8+G14+G18+G23+G24+G26+#REF!+#REF!+G28+G30</f>
        <v>#REF!</v>
      </c>
      <c r="H66" s="282" t="e">
        <f>H8+H14+H18+H23+H24+H26+#REF!+#REF!+H28+H30</f>
        <v>#REF!</v>
      </c>
      <c r="I66" s="282" t="e">
        <f>I8+I14+I18+I23+I24+I26+#REF!+#REF!+I28+I30</f>
        <v>#REF!</v>
      </c>
      <c r="J66" s="282" t="e">
        <f>J8+J14+J18+J23+J24+J26+#REF!+#REF!+J28+J30</f>
        <v>#REF!</v>
      </c>
      <c r="K66" s="282" t="e">
        <f>K8+K14+K18+K23+K24+K26+#REF!+#REF!+K28+K30</f>
        <v>#REF!</v>
      </c>
      <c r="L66" s="282" t="e">
        <f>L8+L14+L18+L23+L24+L26+#REF!+#REF!+L28+L30</f>
        <v>#REF!</v>
      </c>
      <c r="M66" s="282" t="e">
        <f>M8+M14+M18+M23+M24+M26+#REF!+#REF!+M28+M30</f>
        <v>#REF!</v>
      </c>
      <c r="N66" s="282" t="e">
        <f>N8+N14+N18+N23+N24+N26+#REF!+#REF!+N28+N30</f>
        <v>#REF!</v>
      </c>
      <c r="O66" s="282" t="e">
        <f>O8+O14+O18+O23+O24+O26+#REF!+#REF!+O28+O30</f>
        <v>#REF!</v>
      </c>
      <c r="P66" s="282" t="e">
        <f>P8+P14+P18+P23+P24+P26+#REF!+#REF!+P28+P30</f>
        <v>#REF!</v>
      </c>
      <c r="Q66" s="282" t="e">
        <f>Q8+Q14+Q18+Q23+Q24+Q26+#REF!+#REF!+Q28+Q30</f>
        <v>#REF!</v>
      </c>
      <c r="R66" s="282" t="e">
        <f>R8+R14+R18+R23+R24+R26+#REF!+#REF!+R28+R30</f>
        <v>#REF!</v>
      </c>
    </row>
    <row r="67" spans="2:18" ht="12.75" hidden="1">
      <c r="B67" s="283" t="s">
        <v>305</v>
      </c>
      <c r="C67" s="284" t="s">
        <v>306</v>
      </c>
      <c r="D67" s="284"/>
      <c r="E67" s="284"/>
      <c r="F67" s="285" t="e">
        <f>F32+F34+F38+F40+F43+F45+F47+#REF!+#REF!+F49</f>
        <v>#REF!</v>
      </c>
      <c r="G67" s="285" t="e">
        <f>G32+G34+G38+G40+G43+G45+G47+#REF!+#REF!+G49</f>
        <v>#REF!</v>
      </c>
      <c r="H67" s="285" t="e">
        <f>H32+H34+H38+H40+H43+H45+H47+#REF!+#REF!+H49</f>
        <v>#REF!</v>
      </c>
      <c r="I67" s="285" t="e">
        <f>I32+I34+I38+I40+I43+I45+I47+#REF!+#REF!+I49</f>
        <v>#REF!</v>
      </c>
      <c r="J67" s="285" t="e">
        <f>J32+J34+J38+J40+J43+J45+J47+#REF!+#REF!+J49</f>
        <v>#REF!</v>
      </c>
      <c r="K67" s="285" t="e">
        <f>K32+K34+K38+K40+K43+K45+K47+#REF!+#REF!+K49</f>
        <v>#REF!</v>
      </c>
      <c r="L67" s="285" t="e">
        <f>L32+L34+L38+L40+L43+L45+L47+#REF!+#REF!+L49</f>
        <v>#REF!</v>
      </c>
      <c r="M67" s="285" t="e">
        <f>M32+M34+M38+M40+M43+M45+M47+#REF!+#REF!+M49</f>
        <v>#REF!</v>
      </c>
      <c r="N67" s="285" t="e">
        <f>N32+N34+N38+N40+N43+N45+N47+#REF!+#REF!+N49</f>
        <v>#REF!</v>
      </c>
      <c r="O67" s="285" t="e">
        <f>O32+O34+O38+O40+O43+O45+O47+#REF!+#REF!+O49</f>
        <v>#REF!</v>
      </c>
      <c r="P67" s="285" t="e">
        <f>P32+P34+P38+P40+P43+P45+P47+#REF!+#REF!+P49</f>
        <v>#REF!</v>
      </c>
      <c r="Q67" s="285" t="e">
        <f>Q32+Q34+Q38+Q40+Q43+Q45+Q47+#REF!+#REF!+Q49</f>
        <v>#REF!</v>
      </c>
      <c r="R67" s="285" t="e">
        <f>R32+R34+R38+R40+R43+R45+R47+#REF!+#REF!+R49</f>
        <v>#REF!</v>
      </c>
    </row>
    <row r="68" spans="2:18" ht="12.75" hidden="1">
      <c r="B68" s="283" t="s">
        <v>307</v>
      </c>
      <c r="C68" s="284" t="s">
        <v>308</v>
      </c>
      <c r="D68" s="284"/>
      <c r="E68" s="284"/>
      <c r="F68" s="285" t="e">
        <f>F33+F39+F41+F44+F46+F48+#REF!+#REF!+F50</f>
        <v>#REF!</v>
      </c>
      <c r="G68" s="285" t="e">
        <f>G33+G39+G41+G44+G46+G48+#REF!+#REF!+G50</f>
        <v>#REF!</v>
      </c>
      <c r="H68" s="285" t="e">
        <f>H33+H39+H41+H44+H46+H48+#REF!+#REF!+H50</f>
        <v>#REF!</v>
      </c>
      <c r="I68" s="285" t="e">
        <f>I33+I39+I41+I44+I46+I48+#REF!+#REF!+I50</f>
        <v>#REF!</v>
      </c>
      <c r="J68" s="285" t="e">
        <f>J33+J39+J41+J44+J46+J48+#REF!+#REF!+J50</f>
        <v>#REF!</v>
      </c>
      <c r="K68" s="285" t="e">
        <f>K33+K39+K41+K44+K46+K48+#REF!+#REF!+K50</f>
        <v>#REF!</v>
      </c>
      <c r="L68" s="285" t="e">
        <f>L33+L39+L41+L44+L46+L48+#REF!+#REF!+L50</f>
        <v>#REF!</v>
      </c>
      <c r="M68" s="285" t="e">
        <f>M33+M39+M41+M44+M46+M48+#REF!+#REF!+M50</f>
        <v>#REF!</v>
      </c>
      <c r="N68" s="285" t="e">
        <f>N33+N39+N41+N44+N46+N48+#REF!+#REF!+N50</f>
        <v>#REF!</v>
      </c>
      <c r="O68" s="285" t="e">
        <f>O33+O39+O41+O44+O46+O48+#REF!+#REF!+O50</f>
        <v>#REF!</v>
      </c>
      <c r="P68" s="285" t="e">
        <f>P33+P39+P41+P44+P46+P48+#REF!+#REF!+P50</f>
        <v>#REF!</v>
      </c>
      <c r="Q68" s="285" t="e">
        <f>Q33+Q39+Q41+Q44+Q46+Q48+#REF!+#REF!+Q50</f>
        <v>#REF!</v>
      </c>
      <c r="R68" s="285" t="e">
        <f>R33+R39+R41+R44+R46+R48+#REF!+#REF!+R50</f>
        <v>#REF!</v>
      </c>
    </row>
    <row r="69" spans="2:18" ht="12.75" hidden="1">
      <c r="B69" s="280" t="s">
        <v>309</v>
      </c>
      <c r="C69" s="281" t="s">
        <v>310</v>
      </c>
      <c r="D69" s="281"/>
      <c r="E69" s="281"/>
      <c r="F69" s="282" t="e">
        <f aca="true" t="shared" si="14" ref="F69:R69">F65+F67+F56</f>
        <v>#REF!</v>
      </c>
      <c r="G69" s="282" t="e">
        <f t="shared" si="14"/>
        <v>#REF!</v>
      </c>
      <c r="H69" s="282" t="e">
        <f t="shared" si="14"/>
        <v>#REF!</v>
      </c>
      <c r="I69" s="282" t="e">
        <f t="shared" si="14"/>
        <v>#REF!</v>
      </c>
      <c r="J69" s="282" t="e">
        <f t="shared" si="14"/>
        <v>#REF!</v>
      </c>
      <c r="K69" s="282" t="e">
        <f t="shared" si="14"/>
        <v>#REF!</v>
      </c>
      <c r="L69" s="282" t="e">
        <f t="shared" si="14"/>
        <v>#REF!</v>
      </c>
      <c r="M69" s="282" t="e">
        <f t="shared" si="14"/>
        <v>#REF!</v>
      </c>
      <c r="N69" s="282" t="e">
        <f t="shared" si="14"/>
        <v>#REF!</v>
      </c>
      <c r="O69" s="282" t="e">
        <f t="shared" si="14"/>
        <v>#REF!</v>
      </c>
      <c r="P69" s="282" t="e">
        <f t="shared" si="14"/>
        <v>#REF!</v>
      </c>
      <c r="Q69" s="282" t="e">
        <f t="shared" si="14"/>
        <v>#REF!</v>
      </c>
      <c r="R69" s="282" t="e">
        <f t="shared" si="14"/>
        <v>#REF!</v>
      </c>
    </row>
    <row r="70" spans="2:18" ht="12.75" hidden="1">
      <c r="B70" s="280" t="s">
        <v>311</v>
      </c>
      <c r="C70" s="281" t="s">
        <v>312</v>
      </c>
      <c r="D70" s="281"/>
      <c r="E70" s="281"/>
      <c r="F70" s="282" t="e">
        <f aca="true" t="shared" si="15" ref="F70:R70">F66+F68+F57</f>
        <v>#REF!</v>
      </c>
      <c r="G70" s="282" t="e">
        <f t="shared" si="15"/>
        <v>#REF!</v>
      </c>
      <c r="H70" s="282" t="e">
        <f t="shared" si="15"/>
        <v>#REF!</v>
      </c>
      <c r="I70" s="282" t="e">
        <f t="shared" si="15"/>
        <v>#REF!</v>
      </c>
      <c r="J70" s="282" t="e">
        <f t="shared" si="15"/>
        <v>#REF!</v>
      </c>
      <c r="K70" s="282" t="e">
        <f t="shared" si="15"/>
        <v>#REF!</v>
      </c>
      <c r="L70" s="282" t="e">
        <f t="shared" si="15"/>
        <v>#REF!</v>
      </c>
      <c r="M70" s="282" t="e">
        <f t="shared" si="15"/>
        <v>#REF!</v>
      </c>
      <c r="N70" s="282" t="e">
        <f t="shared" si="15"/>
        <v>#REF!</v>
      </c>
      <c r="O70" s="282" t="e">
        <f t="shared" si="15"/>
        <v>#REF!</v>
      </c>
      <c r="P70" s="282" t="e">
        <f t="shared" si="15"/>
        <v>#REF!</v>
      </c>
      <c r="Q70" s="282" t="e">
        <f t="shared" si="15"/>
        <v>#REF!</v>
      </c>
      <c r="R70" s="282" t="e">
        <f t="shared" si="15"/>
        <v>#REF!</v>
      </c>
    </row>
    <row r="71" spans="2:18" ht="12.75" hidden="1">
      <c r="B71" s="280"/>
      <c r="C71" s="281" t="s">
        <v>313</v>
      </c>
      <c r="D71" s="281"/>
      <c r="E71" s="281"/>
      <c r="F71" s="282" t="e">
        <f aca="true" t="shared" si="16" ref="F71:R71">F70+F52+F58</f>
        <v>#REF!</v>
      </c>
      <c r="G71" s="282" t="e">
        <f t="shared" si="16"/>
        <v>#REF!</v>
      </c>
      <c r="H71" s="282" t="e">
        <f t="shared" si="16"/>
        <v>#REF!</v>
      </c>
      <c r="I71" s="282" t="e">
        <f t="shared" si="16"/>
        <v>#REF!</v>
      </c>
      <c r="J71" s="282" t="e">
        <f t="shared" si="16"/>
        <v>#REF!</v>
      </c>
      <c r="K71" s="282" t="e">
        <f t="shared" si="16"/>
        <v>#REF!</v>
      </c>
      <c r="L71" s="282" t="e">
        <f t="shared" si="16"/>
        <v>#REF!</v>
      </c>
      <c r="M71" s="282" t="e">
        <f t="shared" si="16"/>
        <v>#REF!</v>
      </c>
      <c r="N71" s="282" t="e">
        <f t="shared" si="16"/>
        <v>#REF!</v>
      </c>
      <c r="O71" s="282" t="e">
        <f t="shared" si="16"/>
        <v>#REF!</v>
      </c>
      <c r="P71" s="282" t="e">
        <f t="shared" si="16"/>
        <v>#REF!</v>
      </c>
      <c r="Q71" s="282" t="e">
        <f t="shared" si="16"/>
        <v>#REF!</v>
      </c>
      <c r="R71" s="282" t="e">
        <f t="shared" si="16"/>
        <v>#REF!</v>
      </c>
    </row>
    <row r="72" spans="2:18" ht="12.75" hidden="1">
      <c r="B72" s="286"/>
      <c r="C72" s="287" t="s">
        <v>314</v>
      </c>
      <c r="D72" s="287"/>
      <c r="E72" s="287"/>
      <c r="F72" s="288" t="e">
        <f aca="true" t="shared" si="17" ref="F72:R72">F69-F70</f>
        <v>#REF!</v>
      </c>
      <c r="G72" s="288" t="e">
        <f t="shared" si="17"/>
        <v>#REF!</v>
      </c>
      <c r="H72" s="288" t="e">
        <f t="shared" si="17"/>
        <v>#REF!</v>
      </c>
      <c r="I72" s="288" t="e">
        <f t="shared" si="17"/>
        <v>#REF!</v>
      </c>
      <c r="J72" s="288" t="e">
        <f t="shared" si="17"/>
        <v>#REF!</v>
      </c>
      <c r="K72" s="288" t="e">
        <f t="shared" si="17"/>
        <v>#REF!</v>
      </c>
      <c r="L72" s="288" t="e">
        <f t="shared" si="17"/>
        <v>#REF!</v>
      </c>
      <c r="M72" s="288" t="e">
        <f t="shared" si="17"/>
        <v>#REF!</v>
      </c>
      <c r="N72" s="288" t="e">
        <f t="shared" si="17"/>
        <v>#REF!</v>
      </c>
      <c r="O72" s="288" t="e">
        <f t="shared" si="17"/>
        <v>#REF!</v>
      </c>
      <c r="P72" s="288" t="e">
        <f t="shared" si="17"/>
        <v>#REF!</v>
      </c>
      <c r="Q72" s="288" t="e">
        <f t="shared" si="17"/>
        <v>#REF!</v>
      </c>
      <c r="R72" s="288" t="e">
        <f t="shared" si="17"/>
        <v>#REF!</v>
      </c>
    </row>
    <row r="73" spans="2:18" ht="12.75" hidden="1">
      <c r="B73" s="289"/>
      <c r="C73" s="290" t="s">
        <v>315</v>
      </c>
      <c r="D73" s="290"/>
      <c r="E73" s="290"/>
      <c r="F73" s="291" t="e">
        <f aca="true" t="shared" si="18" ref="F73:R73">F72+F44</f>
        <v>#REF!</v>
      </c>
      <c r="G73" s="291" t="e">
        <f t="shared" si="18"/>
        <v>#REF!</v>
      </c>
      <c r="H73" s="291" t="e">
        <f t="shared" si="18"/>
        <v>#REF!</v>
      </c>
      <c r="I73" s="291" t="e">
        <f t="shared" si="18"/>
        <v>#REF!</v>
      </c>
      <c r="J73" s="291" t="e">
        <f t="shared" si="18"/>
        <v>#REF!</v>
      </c>
      <c r="K73" s="291" t="e">
        <f t="shared" si="18"/>
        <v>#REF!</v>
      </c>
      <c r="L73" s="291" t="e">
        <f t="shared" si="18"/>
        <v>#REF!</v>
      </c>
      <c r="M73" s="291" t="e">
        <f t="shared" si="18"/>
        <v>#REF!</v>
      </c>
      <c r="N73" s="291" t="e">
        <f t="shared" si="18"/>
        <v>#REF!</v>
      </c>
      <c r="O73" s="291" t="e">
        <f t="shared" si="18"/>
        <v>#REF!</v>
      </c>
      <c r="P73" s="291" t="e">
        <f t="shared" si="18"/>
        <v>#REF!</v>
      </c>
      <c r="Q73" s="291" t="e">
        <f t="shared" si="18"/>
        <v>#REF!</v>
      </c>
      <c r="R73" s="291" t="e">
        <f t="shared" si="18"/>
        <v>#REF!</v>
      </c>
    </row>
    <row r="75" spans="2:3" ht="12.75">
      <c r="B75" s="269" t="s">
        <v>299</v>
      </c>
      <c r="C75" s="217" t="s">
        <v>445</v>
      </c>
    </row>
  </sheetData>
  <sheetProtection password="C30B" sheet="1" objects="1" scenarios="1"/>
  <mergeCells count="2">
    <mergeCell ref="C31:E31"/>
    <mergeCell ref="C51:E51"/>
  </mergeCells>
  <printOptions/>
  <pageMargins left="0.18" right="0.16" top="0.72" bottom="0.81" header="0.2" footer="0.21"/>
  <pageSetup horizontalDpi="600" verticalDpi="600" orientation="landscape" paperSize="9" scale="8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B1:R82"/>
  <sheetViews>
    <sheetView showGridLines="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8" sqref="F8"/>
    </sheetView>
  </sheetViews>
  <sheetFormatPr defaultColWidth="9.00390625" defaultRowHeight="12.75"/>
  <cols>
    <col min="1" max="1" width="3.625" style="2" customWidth="1"/>
    <col min="2" max="2" width="3.375" style="2" bestFit="1" customWidth="1"/>
    <col min="3" max="3" width="47.25390625" style="2" customWidth="1"/>
    <col min="4" max="4" width="3.00390625" style="2" customWidth="1"/>
    <col min="5" max="5" width="2.25390625" style="2" customWidth="1"/>
    <col min="6" max="18" width="12.75390625" style="2" customWidth="1"/>
    <col min="19" max="16384" width="9.125" style="2" customWidth="1"/>
  </cols>
  <sheetData>
    <row r="1" ht="12.75">
      <c r="B1" s="132"/>
    </row>
    <row r="2" spans="2:18" ht="12.75">
      <c r="B2" s="292" t="s">
        <v>449</v>
      </c>
      <c r="C2" s="84"/>
      <c r="D2" s="85"/>
      <c r="E2" s="8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2:18" ht="12.75">
      <c r="B3" s="90" t="s">
        <v>294</v>
      </c>
      <c r="C3" s="91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2:18" ht="12.75">
      <c r="B4" s="165"/>
      <c r="C4" s="96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5" spans="2:18" ht="12.75">
      <c r="B5" s="308" t="s">
        <v>451</v>
      </c>
      <c r="C5" s="166"/>
      <c r="D5" s="167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1"/>
    </row>
    <row r="6" spans="2:18" ht="12.75">
      <c r="B6" s="102" t="s">
        <v>0</v>
      </c>
      <c r="C6" s="103" t="s">
        <v>1</v>
      </c>
      <c r="D6" s="104"/>
      <c r="E6" s="104"/>
      <c r="F6" s="270">
        <v>2008</v>
      </c>
      <c r="G6" s="105">
        <f>F6+1</f>
        <v>2009</v>
      </c>
      <c r="H6" s="105">
        <f aca="true" t="shared" si="0" ref="H6:R6">G6+1</f>
        <v>2010</v>
      </c>
      <c r="I6" s="105">
        <f t="shared" si="0"/>
        <v>2011</v>
      </c>
      <c r="J6" s="105">
        <f t="shared" si="0"/>
        <v>2012</v>
      </c>
      <c r="K6" s="105">
        <f t="shared" si="0"/>
        <v>2013</v>
      </c>
      <c r="L6" s="105">
        <f t="shared" si="0"/>
        <v>2014</v>
      </c>
      <c r="M6" s="105">
        <f t="shared" si="0"/>
        <v>2015</v>
      </c>
      <c r="N6" s="105">
        <f t="shared" si="0"/>
        <v>2016</v>
      </c>
      <c r="O6" s="105">
        <f t="shared" si="0"/>
        <v>2017</v>
      </c>
      <c r="P6" s="105">
        <f t="shared" si="0"/>
        <v>2018</v>
      </c>
      <c r="Q6" s="105">
        <f t="shared" si="0"/>
        <v>2019</v>
      </c>
      <c r="R6" s="105">
        <f t="shared" si="0"/>
        <v>2020</v>
      </c>
    </row>
    <row r="7" spans="2:18" ht="12.75">
      <c r="B7" s="256" t="s">
        <v>2</v>
      </c>
      <c r="C7" s="257" t="s">
        <v>3</v>
      </c>
      <c r="D7" s="257"/>
      <c r="E7" s="257"/>
      <c r="F7" s="327">
        <f>Plán_vysledovka!F7</f>
        <v>0</v>
      </c>
      <c r="G7" s="327">
        <f>Plán_vysledovka!G7</f>
        <v>0</v>
      </c>
      <c r="H7" s="327">
        <f>Plán_vysledovka!H7</f>
        <v>0</v>
      </c>
      <c r="I7" s="327">
        <f>Plán_vysledovka!I7</f>
        <v>0</v>
      </c>
      <c r="J7" s="327">
        <f>Plán_vysledovka!J7</f>
        <v>0</v>
      </c>
      <c r="K7" s="327">
        <f>Plán_vysledovka!K7</f>
        <v>0</v>
      </c>
      <c r="L7" s="327">
        <f>Plán_vysledovka!L7</f>
        <v>0</v>
      </c>
      <c r="M7" s="327">
        <f>Plán_vysledovka!M7</f>
        <v>0</v>
      </c>
      <c r="N7" s="327">
        <f>Plán_vysledovka!N7</f>
        <v>0</v>
      </c>
      <c r="O7" s="327">
        <f>Plán_vysledovka!O7</f>
        <v>0</v>
      </c>
      <c r="P7" s="327">
        <f>Plán_vysledovka!P7</f>
        <v>0</v>
      </c>
      <c r="Q7" s="327">
        <f>Plán_vysledovka!Q7</f>
        <v>0</v>
      </c>
      <c r="R7" s="327">
        <f>Plán_vysledovka!R7</f>
        <v>0</v>
      </c>
    </row>
    <row r="8" spans="2:18" ht="12.75">
      <c r="B8" s="258" t="s">
        <v>4</v>
      </c>
      <c r="C8" s="259" t="s">
        <v>5</v>
      </c>
      <c r="D8" s="259"/>
      <c r="E8" s="259"/>
      <c r="F8" s="328">
        <f>Plán_vysledovka!F8</f>
        <v>0</v>
      </c>
      <c r="G8" s="328">
        <f>Plán_vysledovka!G8</f>
        <v>0</v>
      </c>
      <c r="H8" s="328">
        <f>Plán_vysledovka!H8</f>
        <v>0</v>
      </c>
      <c r="I8" s="328">
        <f>Plán_vysledovka!I8</f>
        <v>0</v>
      </c>
      <c r="J8" s="328">
        <f>Plán_vysledovka!J8</f>
        <v>0</v>
      </c>
      <c r="K8" s="328">
        <f>Plán_vysledovka!K8</f>
        <v>0</v>
      </c>
      <c r="L8" s="328">
        <f>Plán_vysledovka!L8</f>
        <v>0</v>
      </c>
      <c r="M8" s="328">
        <f>Plán_vysledovka!M8</f>
        <v>0</v>
      </c>
      <c r="N8" s="328">
        <f>Plán_vysledovka!N8</f>
        <v>0</v>
      </c>
      <c r="O8" s="328">
        <f>Plán_vysledovka!O8</f>
        <v>0</v>
      </c>
      <c r="P8" s="328">
        <f>Plán_vysledovka!P8</f>
        <v>0</v>
      </c>
      <c r="Q8" s="328">
        <f>Plán_vysledovka!Q8</f>
        <v>0</v>
      </c>
      <c r="R8" s="328">
        <f>Plán_vysledovka!R8</f>
        <v>0</v>
      </c>
    </row>
    <row r="9" spans="2:18" ht="12.75">
      <c r="B9" s="108" t="s">
        <v>6</v>
      </c>
      <c r="C9" s="109" t="s">
        <v>7</v>
      </c>
      <c r="D9" s="109"/>
      <c r="E9" s="109"/>
      <c r="F9" s="329">
        <f>Plán_vysledovka!F9</f>
        <v>0</v>
      </c>
      <c r="G9" s="329">
        <f>Plán_vysledovka!G9</f>
        <v>0</v>
      </c>
      <c r="H9" s="329">
        <f>Plán_vysledovka!H9</f>
        <v>0</v>
      </c>
      <c r="I9" s="329">
        <f>Plán_vysledovka!I9</f>
        <v>0</v>
      </c>
      <c r="J9" s="329">
        <f>Plán_vysledovka!J9</f>
        <v>0</v>
      </c>
      <c r="K9" s="329">
        <f>Plán_vysledovka!K9</f>
        <v>0</v>
      </c>
      <c r="L9" s="329">
        <f>Plán_vysledovka!L9</f>
        <v>0</v>
      </c>
      <c r="M9" s="329">
        <f>Plán_vysledovka!M9</f>
        <v>0</v>
      </c>
      <c r="N9" s="329">
        <f>Plán_vysledovka!N9</f>
        <v>0</v>
      </c>
      <c r="O9" s="329">
        <f>Plán_vysledovka!O9</f>
        <v>0</v>
      </c>
      <c r="P9" s="329">
        <f>Plán_vysledovka!P9</f>
        <v>0</v>
      </c>
      <c r="Q9" s="329">
        <f>Plán_vysledovka!Q9</f>
        <v>0</v>
      </c>
      <c r="R9" s="329">
        <f>Plán_vysledovka!R9</f>
        <v>0</v>
      </c>
    </row>
    <row r="10" spans="2:18" ht="12.75">
      <c r="B10" s="110" t="s">
        <v>8</v>
      </c>
      <c r="C10" s="111" t="s">
        <v>9</v>
      </c>
      <c r="D10" s="111"/>
      <c r="E10" s="111"/>
      <c r="F10" s="330">
        <f>Plán_vysledovka!F10</f>
        <v>0</v>
      </c>
      <c r="G10" s="330">
        <f>Plán_vysledovka!G10</f>
        <v>0</v>
      </c>
      <c r="H10" s="330">
        <f>Plán_vysledovka!H10</f>
        <v>0</v>
      </c>
      <c r="I10" s="330">
        <f>Plán_vysledovka!I10</f>
        <v>0</v>
      </c>
      <c r="J10" s="330">
        <f>Plán_vysledovka!J10</f>
        <v>0</v>
      </c>
      <c r="K10" s="330">
        <f>Plán_vysledovka!K10</f>
        <v>0</v>
      </c>
      <c r="L10" s="330">
        <f>Plán_vysledovka!L10</f>
        <v>0</v>
      </c>
      <c r="M10" s="330">
        <f>Plán_vysledovka!M10</f>
        <v>0</v>
      </c>
      <c r="N10" s="330">
        <f>Plán_vysledovka!N10</f>
        <v>0</v>
      </c>
      <c r="O10" s="330">
        <f>Plán_vysledovka!O10</f>
        <v>0</v>
      </c>
      <c r="P10" s="330">
        <f>Plán_vysledovka!P10</f>
        <v>0</v>
      </c>
      <c r="Q10" s="330">
        <f>Plán_vysledovka!Q10</f>
        <v>0</v>
      </c>
      <c r="R10" s="330">
        <f>Plán_vysledovka!R10</f>
        <v>0</v>
      </c>
    </row>
    <row r="11" spans="2:18" ht="12.75" customHeight="1">
      <c r="B11" s="256" t="s">
        <v>10</v>
      </c>
      <c r="C11" s="257" t="s">
        <v>11</v>
      </c>
      <c r="D11" s="257"/>
      <c r="E11" s="257"/>
      <c r="F11" s="327">
        <f>Plán_vysledovka!F11</f>
        <v>0</v>
      </c>
      <c r="G11" s="327">
        <f>Plán_vysledovka!G11</f>
        <v>0</v>
      </c>
      <c r="H11" s="327">
        <f>Plán_vysledovka!H11</f>
        <v>0</v>
      </c>
      <c r="I11" s="327">
        <f>Plán_vysledovka!I11</f>
        <v>0</v>
      </c>
      <c r="J11" s="327">
        <f>Plán_vysledovka!J11</f>
        <v>0</v>
      </c>
      <c r="K11" s="327">
        <f>Plán_vysledovka!K11</f>
        <v>0</v>
      </c>
      <c r="L11" s="327">
        <f>Plán_vysledovka!L11</f>
        <v>0</v>
      </c>
      <c r="M11" s="327">
        <f>Plán_vysledovka!M11</f>
        <v>0</v>
      </c>
      <c r="N11" s="327">
        <f>Plán_vysledovka!N11</f>
        <v>0</v>
      </c>
      <c r="O11" s="327">
        <f>Plán_vysledovka!O11</f>
        <v>0</v>
      </c>
      <c r="P11" s="327">
        <f>Plán_vysledovka!P11</f>
        <v>0</v>
      </c>
      <c r="Q11" s="327">
        <f>Plán_vysledovka!Q11</f>
        <v>0</v>
      </c>
      <c r="R11" s="327">
        <f>Plán_vysledovka!R11</f>
        <v>0</v>
      </c>
    </row>
    <row r="12" spans="2:18" ht="12.75">
      <c r="B12" s="260" t="s">
        <v>12</v>
      </c>
      <c r="C12" s="261" t="s">
        <v>13</v>
      </c>
      <c r="D12" s="261"/>
      <c r="E12" s="261"/>
      <c r="F12" s="331">
        <f>Plán_vysledovka!F12</f>
        <v>0</v>
      </c>
      <c r="G12" s="331">
        <f>Plán_vysledovka!G12</f>
        <v>0</v>
      </c>
      <c r="H12" s="331">
        <f>Plán_vysledovka!H12</f>
        <v>0</v>
      </c>
      <c r="I12" s="331">
        <f>Plán_vysledovka!I12</f>
        <v>0</v>
      </c>
      <c r="J12" s="331">
        <f>Plán_vysledovka!J12</f>
        <v>0</v>
      </c>
      <c r="K12" s="331">
        <f>Plán_vysledovka!K12</f>
        <v>0</v>
      </c>
      <c r="L12" s="331">
        <f>Plán_vysledovka!L12</f>
        <v>0</v>
      </c>
      <c r="M12" s="331">
        <f>Plán_vysledovka!M12</f>
        <v>0</v>
      </c>
      <c r="N12" s="331">
        <f>Plán_vysledovka!N12</f>
        <v>0</v>
      </c>
      <c r="O12" s="331">
        <f>Plán_vysledovka!O12</f>
        <v>0</v>
      </c>
      <c r="P12" s="331">
        <f>Plán_vysledovka!P12</f>
        <v>0</v>
      </c>
      <c r="Q12" s="331">
        <f>Plán_vysledovka!Q12</f>
        <v>0</v>
      </c>
      <c r="R12" s="331">
        <f>Plán_vysledovka!R12</f>
        <v>0</v>
      </c>
    </row>
    <row r="13" spans="2:18" ht="12.75">
      <c r="B13" s="258" t="s">
        <v>14</v>
      </c>
      <c r="C13" s="259" t="s">
        <v>15</v>
      </c>
      <c r="D13" s="259"/>
      <c r="E13" s="259"/>
      <c r="F13" s="328">
        <f>Plán_vysledovka!F13</f>
        <v>0</v>
      </c>
      <c r="G13" s="328">
        <f>Plán_vysledovka!G13</f>
        <v>0</v>
      </c>
      <c r="H13" s="328">
        <f>Plán_vysledovka!H13</f>
        <v>0</v>
      </c>
      <c r="I13" s="328">
        <f>Plán_vysledovka!I13</f>
        <v>0</v>
      </c>
      <c r="J13" s="328">
        <f>Plán_vysledovka!J13</f>
        <v>0</v>
      </c>
      <c r="K13" s="328">
        <f>Plán_vysledovka!K13</f>
        <v>0</v>
      </c>
      <c r="L13" s="328">
        <f>Plán_vysledovka!L13</f>
        <v>0</v>
      </c>
      <c r="M13" s="328">
        <f>Plán_vysledovka!M13</f>
        <v>0</v>
      </c>
      <c r="N13" s="328">
        <f>Plán_vysledovka!N13</f>
        <v>0</v>
      </c>
      <c r="O13" s="328">
        <f>Plán_vysledovka!O13</f>
        <v>0</v>
      </c>
      <c r="P13" s="328">
        <f>Plán_vysledovka!P13</f>
        <v>0</v>
      </c>
      <c r="Q13" s="328">
        <f>Plán_vysledovka!Q13</f>
        <v>0</v>
      </c>
      <c r="R13" s="328">
        <f>Plán_vysledovka!R13</f>
        <v>0</v>
      </c>
    </row>
    <row r="14" spans="2:18" ht="12.75">
      <c r="B14" s="110" t="s">
        <v>16</v>
      </c>
      <c r="C14" s="111" t="s">
        <v>17</v>
      </c>
      <c r="D14" s="111"/>
      <c r="E14" s="111"/>
      <c r="F14" s="330">
        <f>Plán_vysledovka!F14</f>
        <v>0</v>
      </c>
      <c r="G14" s="330">
        <f>Plán_vysledovka!G14</f>
        <v>0</v>
      </c>
      <c r="H14" s="330">
        <f>Plán_vysledovka!H14</f>
        <v>0</v>
      </c>
      <c r="I14" s="330">
        <f>Plán_vysledovka!I14</f>
        <v>0</v>
      </c>
      <c r="J14" s="330">
        <f>Plán_vysledovka!J14</f>
        <v>0</v>
      </c>
      <c r="K14" s="330">
        <f>Plán_vysledovka!K14</f>
        <v>0</v>
      </c>
      <c r="L14" s="330">
        <f>Plán_vysledovka!L14</f>
        <v>0</v>
      </c>
      <c r="M14" s="330">
        <f>Plán_vysledovka!M14</f>
        <v>0</v>
      </c>
      <c r="N14" s="330">
        <f>Plán_vysledovka!N14</f>
        <v>0</v>
      </c>
      <c r="O14" s="330">
        <f>Plán_vysledovka!O14</f>
        <v>0</v>
      </c>
      <c r="P14" s="330">
        <f>Plán_vysledovka!P14</f>
        <v>0</v>
      </c>
      <c r="Q14" s="330">
        <f>Plán_vysledovka!Q14</f>
        <v>0</v>
      </c>
      <c r="R14" s="330">
        <f>Plán_vysledovka!R14</f>
        <v>0</v>
      </c>
    </row>
    <row r="15" spans="2:18" ht="12.75">
      <c r="B15" s="256" t="s">
        <v>18</v>
      </c>
      <c r="C15" s="257" t="s">
        <v>19</v>
      </c>
      <c r="D15" s="257"/>
      <c r="E15" s="257"/>
      <c r="F15" s="327">
        <f>Plán_vysledovka!F15</f>
        <v>0</v>
      </c>
      <c r="G15" s="327">
        <f>Plán_vysledovka!G15</f>
        <v>0</v>
      </c>
      <c r="H15" s="327">
        <f>Plán_vysledovka!H15</f>
        <v>0</v>
      </c>
      <c r="I15" s="327">
        <f>Plán_vysledovka!I15</f>
        <v>0</v>
      </c>
      <c r="J15" s="327">
        <f>Plán_vysledovka!J15</f>
        <v>0</v>
      </c>
      <c r="K15" s="327">
        <f>Plán_vysledovka!K15</f>
        <v>0</v>
      </c>
      <c r="L15" s="327">
        <f>Plán_vysledovka!L15</f>
        <v>0</v>
      </c>
      <c r="M15" s="327">
        <f>Plán_vysledovka!M15</f>
        <v>0</v>
      </c>
      <c r="N15" s="327">
        <f>Plán_vysledovka!N15</f>
        <v>0</v>
      </c>
      <c r="O15" s="327">
        <f>Plán_vysledovka!O15</f>
        <v>0</v>
      </c>
      <c r="P15" s="327">
        <f>Plán_vysledovka!P15</f>
        <v>0</v>
      </c>
      <c r="Q15" s="327">
        <f>Plán_vysledovka!Q15</f>
        <v>0</v>
      </c>
      <c r="R15" s="327">
        <f>Plán_vysledovka!R15</f>
        <v>0</v>
      </c>
    </row>
    <row r="16" spans="2:18" ht="12.75">
      <c r="B16" s="258" t="s">
        <v>20</v>
      </c>
      <c r="C16" s="259" t="s">
        <v>21</v>
      </c>
      <c r="D16" s="259"/>
      <c r="E16" s="259"/>
      <c r="F16" s="328">
        <f>Plán_vysledovka!F16</f>
        <v>0</v>
      </c>
      <c r="G16" s="328">
        <f>Plán_vysledovka!G16</f>
        <v>0</v>
      </c>
      <c r="H16" s="328">
        <f>Plán_vysledovka!H16</f>
        <v>0</v>
      </c>
      <c r="I16" s="328">
        <f>Plán_vysledovka!I16</f>
        <v>0</v>
      </c>
      <c r="J16" s="328">
        <f>Plán_vysledovka!J16</f>
        <v>0</v>
      </c>
      <c r="K16" s="328">
        <f>Plán_vysledovka!K16</f>
        <v>0</v>
      </c>
      <c r="L16" s="328">
        <f>Plán_vysledovka!L16</f>
        <v>0</v>
      </c>
      <c r="M16" s="328">
        <f>Plán_vysledovka!M16</f>
        <v>0</v>
      </c>
      <c r="N16" s="328">
        <f>Plán_vysledovka!N16</f>
        <v>0</v>
      </c>
      <c r="O16" s="328">
        <f>Plán_vysledovka!O16</f>
        <v>0</v>
      </c>
      <c r="P16" s="328">
        <f>Plán_vysledovka!P16</f>
        <v>0</v>
      </c>
      <c r="Q16" s="328">
        <f>Plán_vysledovka!Q16</f>
        <v>0</v>
      </c>
      <c r="R16" s="328">
        <f>Plán_vysledovka!R16</f>
        <v>0</v>
      </c>
    </row>
    <row r="17" spans="2:18" ht="12.75">
      <c r="B17" s="108" t="s">
        <v>22</v>
      </c>
      <c r="C17" s="109" t="s">
        <v>23</v>
      </c>
      <c r="D17" s="109"/>
      <c r="E17" s="109"/>
      <c r="F17" s="329">
        <f>Plán_vysledovka!F17</f>
        <v>0</v>
      </c>
      <c r="G17" s="329">
        <f>Plán_vysledovka!G17</f>
        <v>0</v>
      </c>
      <c r="H17" s="329">
        <f>Plán_vysledovka!H17</f>
        <v>0</v>
      </c>
      <c r="I17" s="329">
        <f>Plán_vysledovka!I17</f>
        <v>0</v>
      </c>
      <c r="J17" s="329">
        <f>Plán_vysledovka!J17</f>
        <v>0</v>
      </c>
      <c r="K17" s="329">
        <f>Plán_vysledovka!K17</f>
        <v>0</v>
      </c>
      <c r="L17" s="329">
        <f>Plán_vysledovka!L17</f>
        <v>0</v>
      </c>
      <c r="M17" s="329">
        <f>Plán_vysledovka!M17</f>
        <v>0</v>
      </c>
      <c r="N17" s="329">
        <f>Plán_vysledovka!N17</f>
        <v>0</v>
      </c>
      <c r="O17" s="329">
        <f>Plán_vysledovka!O17</f>
        <v>0</v>
      </c>
      <c r="P17" s="329">
        <f>Plán_vysledovka!P17</f>
        <v>0</v>
      </c>
      <c r="Q17" s="329">
        <f>Plán_vysledovka!Q17</f>
        <v>0</v>
      </c>
      <c r="R17" s="329">
        <f>Plán_vysledovka!R17</f>
        <v>0</v>
      </c>
    </row>
    <row r="18" spans="2:18" ht="12.75">
      <c r="B18" s="112" t="s">
        <v>24</v>
      </c>
      <c r="C18" s="113" t="s">
        <v>25</v>
      </c>
      <c r="D18" s="113"/>
      <c r="E18" s="113"/>
      <c r="F18" s="332">
        <f>Plán_vysledovka!F18</f>
        <v>0</v>
      </c>
      <c r="G18" s="332">
        <f>Plán_vysledovka!G18</f>
        <v>0</v>
      </c>
      <c r="H18" s="332">
        <f>Plán_vysledovka!H18</f>
        <v>0</v>
      </c>
      <c r="I18" s="332">
        <f>Plán_vysledovka!I18</f>
        <v>0</v>
      </c>
      <c r="J18" s="332">
        <f>Plán_vysledovka!J18</f>
        <v>0</v>
      </c>
      <c r="K18" s="332">
        <f>Plán_vysledovka!K18</f>
        <v>0</v>
      </c>
      <c r="L18" s="332">
        <f>Plán_vysledovka!L18</f>
        <v>0</v>
      </c>
      <c r="M18" s="332">
        <f>Plán_vysledovka!M18</f>
        <v>0</v>
      </c>
      <c r="N18" s="332">
        <f>Plán_vysledovka!N18</f>
        <v>0</v>
      </c>
      <c r="O18" s="332">
        <f>Plán_vysledovka!O18</f>
        <v>0</v>
      </c>
      <c r="P18" s="332">
        <f>Plán_vysledovka!P18</f>
        <v>0</v>
      </c>
      <c r="Q18" s="332">
        <f>Plán_vysledovka!Q18</f>
        <v>0</v>
      </c>
      <c r="R18" s="332">
        <f>Plán_vysledovka!R18</f>
        <v>0</v>
      </c>
    </row>
    <row r="19" spans="2:18" ht="12.75">
      <c r="B19" s="119" t="s">
        <v>26</v>
      </c>
      <c r="C19" s="120" t="s">
        <v>27</v>
      </c>
      <c r="D19" s="120"/>
      <c r="E19" s="120"/>
      <c r="F19" s="333">
        <f>Plán_vysledovka!F19</f>
        <v>0</v>
      </c>
      <c r="G19" s="333">
        <f>Plán_vysledovka!G19</f>
        <v>0</v>
      </c>
      <c r="H19" s="333">
        <f>Plán_vysledovka!H19</f>
        <v>0</v>
      </c>
      <c r="I19" s="333">
        <f>Plán_vysledovka!I19</f>
        <v>0</v>
      </c>
      <c r="J19" s="333">
        <f>Plán_vysledovka!J19</f>
        <v>0</v>
      </c>
      <c r="K19" s="333">
        <f>Plán_vysledovka!K19</f>
        <v>0</v>
      </c>
      <c r="L19" s="333">
        <f>Plán_vysledovka!L19</f>
        <v>0</v>
      </c>
      <c r="M19" s="333">
        <f>Plán_vysledovka!M19</f>
        <v>0</v>
      </c>
      <c r="N19" s="333">
        <f>Plán_vysledovka!N19</f>
        <v>0</v>
      </c>
      <c r="O19" s="333">
        <f>Plán_vysledovka!O19</f>
        <v>0</v>
      </c>
      <c r="P19" s="333">
        <f>Plán_vysledovka!P19</f>
        <v>0</v>
      </c>
      <c r="Q19" s="333">
        <f>Plán_vysledovka!Q19</f>
        <v>0</v>
      </c>
      <c r="R19" s="333">
        <f>Plán_vysledovka!R19</f>
        <v>0</v>
      </c>
    </row>
    <row r="20" spans="2:18" ht="12.75">
      <c r="B20" s="260" t="s">
        <v>28</v>
      </c>
      <c r="C20" s="262" t="s">
        <v>29</v>
      </c>
      <c r="D20" s="262"/>
      <c r="E20" s="262"/>
      <c r="F20" s="331">
        <f>Plán_vysledovka!F20</f>
        <v>0</v>
      </c>
      <c r="G20" s="331">
        <f>Plán_vysledovka!G20</f>
        <v>0</v>
      </c>
      <c r="H20" s="331">
        <f>Plán_vysledovka!H20</f>
        <v>0</v>
      </c>
      <c r="I20" s="331">
        <f>Plán_vysledovka!I20</f>
        <v>0</v>
      </c>
      <c r="J20" s="331">
        <f>Plán_vysledovka!J20</f>
        <v>0</v>
      </c>
      <c r="K20" s="331">
        <f>Plán_vysledovka!K20</f>
        <v>0</v>
      </c>
      <c r="L20" s="331">
        <f>Plán_vysledovka!L20</f>
        <v>0</v>
      </c>
      <c r="M20" s="331">
        <f>Plán_vysledovka!M20</f>
        <v>0</v>
      </c>
      <c r="N20" s="331">
        <f>Plán_vysledovka!N20</f>
        <v>0</v>
      </c>
      <c r="O20" s="331">
        <f>Plán_vysledovka!O20</f>
        <v>0</v>
      </c>
      <c r="P20" s="331">
        <f>Plán_vysledovka!P20</f>
        <v>0</v>
      </c>
      <c r="Q20" s="331">
        <f>Plán_vysledovka!Q20</f>
        <v>0</v>
      </c>
      <c r="R20" s="331">
        <f>Plán_vysledovka!R20</f>
        <v>0</v>
      </c>
    </row>
    <row r="21" spans="2:18" ht="12.75">
      <c r="B21" s="260" t="s">
        <v>30</v>
      </c>
      <c r="C21" s="262" t="s">
        <v>31</v>
      </c>
      <c r="D21" s="262"/>
      <c r="E21" s="262"/>
      <c r="F21" s="331">
        <f>Plán_vysledovka!F21</f>
        <v>0</v>
      </c>
      <c r="G21" s="331">
        <f>Plán_vysledovka!G21</f>
        <v>0</v>
      </c>
      <c r="H21" s="331">
        <f>Plán_vysledovka!H21</f>
        <v>0</v>
      </c>
      <c r="I21" s="331">
        <f>Plán_vysledovka!I21</f>
        <v>0</v>
      </c>
      <c r="J21" s="331">
        <f>Plán_vysledovka!J21</f>
        <v>0</v>
      </c>
      <c r="K21" s="331">
        <f>Plán_vysledovka!K21</f>
        <v>0</v>
      </c>
      <c r="L21" s="331">
        <f>Plán_vysledovka!L21</f>
        <v>0</v>
      </c>
      <c r="M21" s="331">
        <f>Plán_vysledovka!M21</f>
        <v>0</v>
      </c>
      <c r="N21" s="331">
        <f>Plán_vysledovka!N21</f>
        <v>0</v>
      </c>
      <c r="O21" s="331">
        <f>Plán_vysledovka!O21</f>
        <v>0</v>
      </c>
      <c r="P21" s="331">
        <f>Plán_vysledovka!P21</f>
        <v>0</v>
      </c>
      <c r="Q21" s="331">
        <f>Plán_vysledovka!Q21</f>
        <v>0</v>
      </c>
      <c r="R21" s="331">
        <f>Plán_vysledovka!R21</f>
        <v>0</v>
      </c>
    </row>
    <row r="22" spans="2:18" ht="12.75">
      <c r="B22" s="260" t="s">
        <v>32</v>
      </c>
      <c r="C22" s="262" t="s">
        <v>33</v>
      </c>
      <c r="D22" s="262"/>
      <c r="E22" s="262"/>
      <c r="F22" s="331">
        <f>Plán_vysledovka!F22</f>
        <v>0</v>
      </c>
      <c r="G22" s="331">
        <f>Plán_vysledovka!G22</f>
        <v>0</v>
      </c>
      <c r="H22" s="331">
        <f>Plán_vysledovka!H22</f>
        <v>0</v>
      </c>
      <c r="I22" s="331">
        <f>Plán_vysledovka!I22</f>
        <v>0</v>
      </c>
      <c r="J22" s="331">
        <f>Plán_vysledovka!J22</f>
        <v>0</v>
      </c>
      <c r="K22" s="331">
        <f>Plán_vysledovka!K22</f>
        <v>0</v>
      </c>
      <c r="L22" s="331">
        <f>Plán_vysledovka!L22</f>
        <v>0</v>
      </c>
      <c r="M22" s="331">
        <f>Plán_vysledovka!M22</f>
        <v>0</v>
      </c>
      <c r="N22" s="331">
        <f>Plán_vysledovka!N22</f>
        <v>0</v>
      </c>
      <c r="O22" s="331">
        <f>Plán_vysledovka!O22</f>
        <v>0</v>
      </c>
      <c r="P22" s="331">
        <f>Plán_vysledovka!P22</f>
        <v>0</v>
      </c>
      <c r="Q22" s="331">
        <f>Plán_vysledovka!Q22</f>
        <v>0</v>
      </c>
      <c r="R22" s="331">
        <f>Plán_vysledovka!R22</f>
        <v>0</v>
      </c>
    </row>
    <row r="23" spans="2:18" ht="12.75">
      <c r="B23" s="260" t="s">
        <v>34</v>
      </c>
      <c r="C23" s="262" t="s">
        <v>35</v>
      </c>
      <c r="D23" s="262"/>
      <c r="E23" s="262"/>
      <c r="F23" s="331">
        <f>Plán_vysledovka!F23</f>
        <v>0</v>
      </c>
      <c r="G23" s="331">
        <f>Plán_vysledovka!G23</f>
        <v>0</v>
      </c>
      <c r="H23" s="331">
        <f>Plán_vysledovka!H23</f>
        <v>0</v>
      </c>
      <c r="I23" s="331">
        <f>Plán_vysledovka!I23</f>
        <v>0</v>
      </c>
      <c r="J23" s="331">
        <f>Plán_vysledovka!J23</f>
        <v>0</v>
      </c>
      <c r="K23" s="331">
        <f>Plán_vysledovka!K23</f>
        <v>0</v>
      </c>
      <c r="L23" s="331">
        <f>Plán_vysledovka!L23</f>
        <v>0</v>
      </c>
      <c r="M23" s="331">
        <f>Plán_vysledovka!M23</f>
        <v>0</v>
      </c>
      <c r="N23" s="331">
        <f>Plán_vysledovka!N23</f>
        <v>0</v>
      </c>
      <c r="O23" s="331">
        <f>Plán_vysledovka!O23</f>
        <v>0</v>
      </c>
      <c r="P23" s="331">
        <f>Plán_vysledovka!P23</f>
        <v>0</v>
      </c>
      <c r="Q23" s="331">
        <f>Plán_vysledovka!Q23</f>
        <v>0</v>
      </c>
      <c r="R23" s="331">
        <f>Plán_vysledovka!R23</f>
        <v>0</v>
      </c>
    </row>
    <row r="24" spans="2:18" ht="12.75">
      <c r="B24" s="114" t="s">
        <v>36</v>
      </c>
      <c r="C24" s="115" t="s">
        <v>37</v>
      </c>
      <c r="D24" s="115"/>
      <c r="E24" s="115"/>
      <c r="F24" s="334">
        <f>Plán_vysledovka!F24</f>
        <v>0</v>
      </c>
      <c r="G24" s="334">
        <f>Plán_vysledovka!G24</f>
        <v>0</v>
      </c>
      <c r="H24" s="334">
        <f>Plán_vysledovka!H24</f>
        <v>0</v>
      </c>
      <c r="I24" s="334">
        <f>Plán_vysledovka!I24</f>
        <v>0</v>
      </c>
      <c r="J24" s="334">
        <f>Plán_vysledovka!J24</f>
        <v>0</v>
      </c>
      <c r="K24" s="334">
        <f>Plán_vysledovka!K24</f>
        <v>0</v>
      </c>
      <c r="L24" s="334">
        <f>Plán_vysledovka!L24</f>
        <v>0</v>
      </c>
      <c r="M24" s="334">
        <f>Plán_vysledovka!M24</f>
        <v>0</v>
      </c>
      <c r="N24" s="334">
        <f>Plán_vysledovka!N24</f>
        <v>0</v>
      </c>
      <c r="O24" s="334">
        <f>Plán_vysledovka!O24</f>
        <v>0</v>
      </c>
      <c r="P24" s="334">
        <f>Plán_vysledovka!P24</f>
        <v>0</v>
      </c>
      <c r="Q24" s="334">
        <f>Plán_vysledovka!Q24</f>
        <v>0</v>
      </c>
      <c r="R24" s="334">
        <f>Plán_vysledovka!R24</f>
        <v>0</v>
      </c>
    </row>
    <row r="25" spans="2:18" ht="12.75">
      <c r="B25" s="260" t="s">
        <v>38</v>
      </c>
      <c r="C25" s="262" t="s">
        <v>39</v>
      </c>
      <c r="D25" s="262"/>
      <c r="E25" s="262"/>
      <c r="F25" s="331">
        <f>Plán_vysledovka!F25</f>
        <v>0</v>
      </c>
      <c r="G25" s="331">
        <f>Plán_vysledovka!G25</f>
        <v>0</v>
      </c>
      <c r="H25" s="331">
        <f>Plán_vysledovka!H25</f>
        <v>0</v>
      </c>
      <c r="I25" s="331">
        <f>Plán_vysledovka!I25</f>
        <v>0</v>
      </c>
      <c r="J25" s="331">
        <f>Plán_vysledovka!J25</f>
        <v>0</v>
      </c>
      <c r="K25" s="331">
        <f>Plán_vysledovka!K25</f>
        <v>0</v>
      </c>
      <c r="L25" s="331">
        <f>Plán_vysledovka!L25</f>
        <v>0</v>
      </c>
      <c r="M25" s="331">
        <f>Plán_vysledovka!M25</f>
        <v>0</v>
      </c>
      <c r="N25" s="331">
        <f>Plán_vysledovka!N25</f>
        <v>0</v>
      </c>
      <c r="O25" s="331">
        <f>Plán_vysledovka!O25</f>
        <v>0</v>
      </c>
      <c r="P25" s="331">
        <f>Plán_vysledovka!P25</f>
        <v>0</v>
      </c>
      <c r="Q25" s="331">
        <f>Plán_vysledovka!Q25</f>
        <v>0</v>
      </c>
      <c r="R25" s="331">
        <f>Plán_vysledovka!R25</f>
        <v>0</v>
      </c>
    </row>
    <row r="26" spans="2:18" ht="12.75">
      <c r="B26" s="260" t="s">
        <v>40</v>
      </c>
      <c r="C26" s="262" t="s">
        <v>41</v>
      </c>
      <c r="D26" s="262"/>
      <c r="E26" s="262"/>
      <c r="F26" s="331">
        <f>Plán_vysledovka!F26</f>
        <v>0</v>
      </c>
      <c r="G26" s="331">
        <f>Plán_vysledovka!G26</f>
        <v>0</v>
      </c>
      <c r="H26" s="331">
        <f>Plán_vysledovka!H26</f>
        <v>0</v>
      </c>
      <c r="I26" s="331">
        <f>Plán_vysledovka!I26</f>
        <v>0</v>
      </c>
      <c r="J26" s="331">
        <f>Plán_vysledovka!J26</f>
        <v>0</v>
      </c>
      <c r="K26" s="331">
        <f>Plán_vysledovka!K26</f>
        <v>0</v>
      </c>
      <c r="L26" s="331">
        <f>Plán_vysledovka!L26</f>
        <v>0</v>
      </c>
      <c r="M26" s="331">
        <f>Plán_vysledovka!M26</f>
        <v>0</v>
      </c>
      <c r="N26" s="331">
        <f>Plán_vysledovka!N26</f>
        <v>0</v>
      </c>
      <c r="O26" s="331">
        <f>Plán_vysledovka!O26</f>
        <v>0</v>
      </c>
      <c r="P26" s="331">
        <f>Plán_vysledovka!P26</f>
        <v>0</v>
      </c>
      <c r="Q26" s="331">
        <f>Plán_vysledovka!Q26</f>
        <v>0</v>
      </c>
      <c r="R26" s="331">
        <f>Plán_vysledovka!R26</f>
        <v>0</v>
      </c>
    </row>
    <row r="27" spans="2:18" ht="12.75">
      <c r="B27" s="260" t="s">
        <v>42</v>
      </c>
      <c r="C27" s="262" t="s">
        <v>43</v>
      </c>
      <c r="D27" s="262"/>
      <c r="E27" s="262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</row>
    <row r="28" spans="2:18" ht="12.75">
      <c r="B28" s="260" t="s">
        <v>44</v>
      </c>
      <c r="C28" s="262" t="s">
        <v>45</v>
      </c>
      <c r="D28" s="262"/>
      <c r="E28" s="262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</row>
    <row r="29" spans="2:18" ht="12.75">
      <c r="B29" s="260" t="s">
        <v>46</v>
      </c>
      <c r="C29" s="262" t="s">
        <v>47</v>
      </c>
      <c r="D29" s="262"/>
      <c r="E29" s="262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</row>
    <row r="30" spans="2:18" ht="12.75">
      <c r="B30" s="260" t="s">
        <v>48</v>
      </c>
      <c r="C30" s="262" t="s">
        <v>49</v>
      </c>
      <c r="D30" s="262"/>
      <c r="E30" s="262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</row>
    <row r="31" spans="2:18" ht="12.75">
      <c r="B31" s="260" t="s">
        <v>50</v>
      </c>
      <c r="C31" s="262" t="s">
        <v>51</v>
      </c>
      <c r="D31" s="262"/>
      <c r="E31" s="262"/>
      <c r="F31" s="331">
        <f>Plán_vysledovka!F27</f>
        <v>0</v>
      </c>
      <c r="G31" s="331">
        <f>Plán_vysledovka!G27</f>
        <v>0</v>
      </c>
      <c r="H31" s="331">
        <f>Plán_vysledovka!H27</f>
        <v>0</v>
      </c>
      <c r="I31" s="331">
        <f>Plán_vysledovka!I27</f>
        <v>0</v>
      </c>
      <c r="J31" s="331">
        <f>Plán_vysledovka!J27</f>
        <v>0</v>
      </c>
      <c r="K31" s="331">
        <f>Plán_vysledovka!K27</f>
        <v>0</v>
      </c>
      <c r="L31" s="331">
        <f>Plán_vysledovka!L27</f>
        <v>0</v>
      </c>
      <c r="M31" s="331">
        <f>Plán_vysledovka!M27</f>
        <v>0</v>
      </c>
      <c r="N31" s="331">
        <f>Plán_vysledovka!N27</f>
        <v>0</v>
      </c>
      <c r="O31" s="331">
        <f>Plán_vysledovka!O27</f>
        <v>0</v>
      </c>
      <c r="P31" s="331">
        <f>Plán_vysledovka!P27</f>
        <v>0</v>
      </c>
      <c r="Q31" s="331">
        <f>Plán_vysledovka!Q27</f>
        <v>0</v>
      </c>
      <c r="R31" s="331">
        <f>Plán_vysledovka!R27</f>
        <v>0</v>
      </c>
    </row>
    <row r="32" spans="2:18" ht="12.75">
      <c r="B32" s="260" t="s">
        <v>52</v>
      </c>
      <c r="C32" s="262" t="s">
        <v>53</v>
      </c>
      <c r="D32" s="262"/>
      <c r="E32" s="262"/>
      <c r="F32" s="331">
        <f>Plán_vysledovka!F28</f>
        <v>0</v>
      </c>
      <c r="G32" s="331">
        <f>Plán_vysledovka!G28</f>
        <v>0</v>
      </c>
      <c r="H32" s="331">
        <f>Plán_vysledovka!H28</f>
        <v>0</v>
      </c>
      <c r="I32" s="331">
        <f>Plán_vysledovka!I28</f>
        <v>0</v>
      </c>
      <c r="J32" s="331">
        <f>Plán_vysledovka!J28</f>
        <v>0</v>
      </c>
      <c r="K32" s="331">
        <f>Plán_vysledovka!K28</f>
        <v>0</v>
      </c>
      <c r="L32" s="331">
        <f>Plán_vysledovka!L28</f>
        <v>0</v>
      </c>
      <c r="M32" s="331">
        <f>Plán_vysledovka!M28</f>
        <v>0</v>
      </c>
      <c r="N32" s="331">
        <f>Plán_vysledovka!N28</f>
        <v>0</v>
      </c>
      <c r="O32" s="331">
        <f>Plán_vysledovka!O28</f>
        <v>0</v>
      </c>
      <c r="P32" s="331">
        <f>Plán_vysledovka!P28</f>
        <v>0</v>
      </c>
      <c r="Q32" s="331">
        <f>Plán_vysledovka!Q28</f>
        <v>0</v>
      </c>
      <c r="R32" s="331">
        <f>Plán_vysledovka!R28</f>
        <v>0</v>
      </c>
    </row>
    <row r="33" spans="2:18" ht="12.75">
      <c r="B33" s="260" t="s">
        <v>54</v>
      </c>
      <c r="C33" s="262" t="s">
        <v>55</v>
      </c>
      <c r="D33" s="262"/>
      <c r="E33" s="262"/>
      <c r="F33" s="331">
        <f>Plán_vysledovka!F29</f>
        <v>0</v>
      </c>
      <c r="G33" s="331">
        <f>Plán_vysledovka!G29</f>
        <v>0</v>
      </c>
      <c r="H33" s="331">
        <f>Plán_vysledovka!H29</f>
        <v>0</v>
      </c>
      <c r="I33" s="331">
        <f>Plán_vysledovka!I29</f>
        <v>0</v>
      </c>
      <c r="J33" s="331">
        <f>Plán_vysledovka!J29</f>
        <v>0</v>
      </c>
      <c r="K33" s="331">
        <f>Plán_vysledovka!K29</f>
        <v>0</v>
      </c>
      <c r="L33" s="331">
        <f>Plán_vysledovka!L29</f>
        <v>0</v>
      </c>
      <c r="M33" s="331">
        <f>Plán_vysledovka!M29</f>
        <v>0</v>
      </c>
      <c r="N33" s="331">
        <f>Plán_vysledovka!N29</f>
        <v>0</v>
      </c>
      <c r="O33" s="331">
        <f>Plán_vysledovka!O29</f>
        <v>0</v>
      </c>
      <c r="P33" s="331">
        <f>Plán_vysledovka!P29</f>
        <v>0</v>
      </c>
      <c r="Q33" s="331">
        <f>Plán_vysledovka!Q29</f>
        <v>0</v>
      </c>
      <c r="R33" s="331">
        <f>Plán_vysledovka!R29</f>
        <v>0</v>
      </c>
    </row>
    <row r="34" spans="2:18" ht="13.5" customHeight="1">
      <c r="B34" s="258" t="s">
        <v>56</v>
      </c>
      <c r="C34" s="259" t="s">
        <v>57</v>
      </c>
      <c r="D34" s="259"/>
      <c r="E34" s="259"/>
      <c r="F34" s="328">
        <f>Plán_vysledovka!F30</f>
        <v>0</v>
      </c>
      <c r="G34" s="328">
        <f>Plán_vysledovka!G30</f>
        <v>0</v>
      </c>
      <c r="H34" s="328">
        <f>Plán_vysledovka!H30</f>
        <v>0</v>
      </c>
      <c r="I34" s="328">
        <f>Plán_vysledovka!I30</f>
        <v>0</v>
      </c>
      <c r="J34" s="328">
        <f>Plán_vysledovka!J30</f>
        <v>0</v>
      </c>
      <c r="K34" s="328">
        <f>Plán_vysledovka!K30</f>
        <v>0</v>
      </c>
      <c r="L34" s="328">
        <f>Plán_vysledovka!L30</f>
        <v>0</v>
      </c>
      <c r="M34" s="328">
        <f>Plán_vysledovka!M30</f>
        <v>0</v>
      </c>
      <c r="N34" s="328">
        <f>Plán_vysledovka!N30</f>
        <v>0</v>
      </c>
      <c r="O34" s="328">
        <f>Plán_vysledovka!O30</f>
        <v>0</v>
      </c>
      <c r="P34" s="328">
        <f>Plán_vysledovka!P30</f>
        <v>0</v>
      </c>
      <c r="Q34" s="328">
        <f>Plán_vysledovka!Q30</f>
        <v>0</v>
      </c>
      <c r="R34" s="328">
        <f>Plán_vysledovka!R30</f>
        <v>0</v>
      </c>
    </row>
    <row r="35" spans="2:18" ht="24.75" customHeight="1">
      <c r="B35" s="116" t="s">
        <v>58</v>
      </c>
      <c r="C35" s="117" t="s">
        <v>59</v>
      </c>
      <c r="D35" s="118"/>
      <c r="E35" s="118"/>
      <c r="F35" s="335">
        <f>Plán_vysledovka!F31</f>
        <v>0</v>
      </c>
      <c r="G35" s="335">
        <f>Plán_vysledovka!G31</f>
        <v>0</v>
      </c>
      <c r="H35" s="335">
        <f>Plán_vysledovka!H31</f>
        <v>0</v>
      </c>
      <c r="I35" s="335">
        <f>Plán_vysledovka!I31</f>
        <v>0</v>
      </c>
      <c r="J35" s="335">
        <f>Plán_vysledovka!J31</f>
        <v>0</v>
      </c>
      <c r="K35" s="335">
        <f>Plán_vysledovka!K31</f>
        <v>0</v>
      </c>
      <c r="L35" s="335">
        <f>Plán_vysledovka!L31</f>
        <v>0</v>
      </c>
      <c r="M35" s="335">
        <f>Plán_vysledovka!M31</f>
        <v>0</v>
      </c>
      <c r="N35" s="335">
        <f>Plán_vysledovka!N31</f>
        <v>0</v>
      </c>
      <c r="O35" s="335">
        <f>Plán_vysledovka!O31</f>
        <v>0</v>
      </c>
      <c r="P35" s="335">
        <f>Plán_vysledovka!P31</f>
        <v>0</v>
      </c>
      <c r="Q35" s="335">
        <f>Plán_vysledovka!Q31</f>
        <v>0</v>
      </c>
      <c r="R35" s="335">
        <f>Plán_vysledovka!R31</f>
        <v>0</v>
      </c>
    </row>
    <row r="36" spans="2:18" ht="12.75">
      <c r="B36" s="256">
        <v>30</v>
      </c>
      <c r="C36" s="257" t="s">
        <v>290</v>
      </c>
      <c r="D36" s="257"/>
      <c r="E36" s="257"/>
      <c r="F36" s="327">
        <f>Plán_vysledovka!F32</f>
        <v>0</v>
      </c>
      <c r="G36" s="327">
        <f>Plán_vysledovka!G32</f>
        <v>0</v>
      </c>
      <c r="H36" s="327">
        <f>Plán_vysledovka!H32</f>
        <v>0</v>
      </c>
      <c r="I36" s="327">
        <f>Plán_vysledovka!I32</f>
        <v>0</v>
      </c>
      <c r="J36" s="327">
        <f>Plán_vysledovka!J32</f>
        <v>0</v>
      </c>
      <c r="K36" s="327">
        <f>Plán_vysledovka!K32</f>
        <v>0</v>
      </c>
      <c r="L36" s="327">
        <f>Plán_vysledovka!L32</f>
        <v>0</v>
      </c>
      <c r="M36" s="327">
        <f>Plán_vysledovka!M32</f>
        <v>0</v>
      </c>
      <c r="N36" s="327">
        <f>Plán_vysledovka!N32</f>
        <v>0</v>
      </c>
      <c r="O36" s="327">
        <f>Plán_vysledovka!O32</f>
        <v>0</v>
      </c>
      <c r="P36" s="327">
        <f>Plán_vysledovka!P32</f>
        <v>0</v>
      </c>
      <c r="Q36" s="327">
        <f>Plán_vysledovka!Q32</f>
        <v>0</v>
      </c>
      <c r="R36" s="327">
        <f>Plán_vysledovka!R32</f>
        <v>0</v>
      </c>
    </row>
    <row r="37" spans="2:18" ht="12.75">
      <c r="B37" s="258">
        <v>31</v>
      </c>
      <c r="C37" s="259" t="s">
        <v>291</v>
      </c>
      <c r="D37" s="259"/>
      <c r="E37" s="259"/>
      <c r="F37" s="328">
        <f>Plán_vysledovka!F33</f>
        <v>0</v>
      </c>
      <c r="G37" s="328">
        <f>Plán_vysledovka!G33</f>
        <v>0</v>
      </c>
      <c r="H37" s="328">
        <f>Plán_vysledovka!H33</f>
        <v>0</v>
      </c>
      <c r="I37" s="328">
        <f>Plán_vysledovka!I33</f>
        <v>0</v>
      </c>
      <c r="J37" s="328">
        <f>Plán_vysledovka!J33</f>
        <v>0</v>
      </c>
      <c r="K37" s="328">
        <f>Plán_vysledovka!K33</f>
        <v>0</v>
      </c>
      <c r="L37" s="328">
        <f>Plán_vysledovka!L33</f>
        <v>0</v>
      </c>
      <c r="M37" s="328">
        <f>Plán_vysledovka!M33</f>
        <v>0</v>
      </c>
      <c r="N37" s="328">
        <f>Plán_vysledovka!N33</f>
        <v>0</v>
      </c>
      <c r="O37" s="328">
        <f>Plán_vysledovka!O33</f>
        <v>0</v>
      </c>
      <c r="P37" s="328">
        <f>Plán_vysledovka!P33</f>
        <v>0</v>
      </c>
      <c r="Q37" s="328">
        <f>Plán_vysledovka!Q33</f>
        <v>0</v>
      </c>
      <c r="R37" s="328">
        <f>Plán_vysledovka!R33</f>
        <v>0</v>
      </c>
    </row>
    <row r="38" spans="2:18" ht="12.75">
      <c r="B38" s="263" t="s">
        <v>60</v>
      </c>
      <c r="C38" s="264" t="s">
        <v>61</v>
      </c>
      <c r="D38" s="264"/>
      <c r="E38" s="264"/>
      <c r="F38" s="336">
        <f>Plán_vysledovka!F34</f>
        <v>0</v>
      </c>
      <c r="G38" s="336">
        <f>Plán_vysledovka!G34</f>
        <v>0</v>
      </c>
      <c r="H38" s="336">
        <f>Plán_vysledovka!H34</f>
        <v>0</v>
      </c>
      <c r="I38" s="336">
        <f>Plán_vysledovka!I34</f>
        <v>0</v>
      </c>
      <c r="J38" s="336">
        <f>Plán_vysledovka!J34</f>
        <v>0</v>
      </c>
      <c r="K38" s="336">
        <f>Plán_vysledovka!K34</f>
        <v>0</v>
      </c>
      <c r="L38" s="336">
        <f>Plán_vysledovka!L34</f>
        <v>0</v>
      </c>
      <c r="M38" s="336">
        <f>Plán_vysledovka!M34</f>
        <v>0</v>
      </c>
      <c r="N38" s="336">
        <f>Plán_vysledovka!N34</f>
        <v>0</v>
      </c>
      <c r="O38" s="336">
        <f>Plán_vysledovka!O34</f>
        <v>0</v>
      </c>
      <c r="P38" s="336">
        <f>Plán_vysledovka!P34</f>
        <v>0</v>
      </c>
      <c r="Q38" s="336">
        <f>Plán_vysledovka!Q34</f>
        <v>0</v>
      </c>
      <c r="R38" s="336">
        <f>Plán_vysledovka!R34</f>
        <v>0</v>
      </c>
    </row>
    <row r="39" spans="2:18" ht="12.75">
      <c r="B39" s="260" t="s">
        <v>62</v>
      </c>
      <c r="C39" s="262" t="s">
        <v>63</v>
      </c>
      <c r="D39" s="262"/>
      <c r="E39" s="262"/>
      <c r="F39" s="331">
        <f>Plán_vysledovka!F35</f>
        <v>0</v>
      </c>
      <c r="G39" s="331">
        <f>Plán_vysledovka!G35</f>
        <v>0</v>
      </c>
      <c r="H39" s="331">
        <f>Plán_vysledovka!H35</f>
        <v>0</v>
      </c>
      <c r="I39" s="331">
        <f>Plán_vysledovka!I35</f>
        <v>0</v>
      </c>
      <c r="J39" s="331">
        <f>Plán_vysledovka!J35</f>
        <v>0</v>
      </c>
      <c r="K39" s="331">
        <f>Plán_vysledovka!K35</f>
        <v>0</v>
      </c>
      <c r="L39" s="331">
        <f>Plán_vysledovka!L35</f>
        <v>0</v>
      </c>
      <c r="M39" s="331">
        <f>Plán_vysledovka!M35</f>
        <v>0</v>
      </c>
      <c r="N39" s="331">
        <f>Plán_vysledovka!N35</f>
        <v>0</v>
      </c>
      <c r="O39" s="331">
        <f>Plán_vysledovka!O35</f>
        <v>0</v>
      </c>
      <c r="P39" s="331">
        <f>Plán_vysledovka!P35</f>
        <v>0</v>
      </c>
      <c r="Q39" s="331">
        <f>Plán_vysledovka!Q35</f>
        <v>0</v>
      </c>
      <c r="R39" s="331">
        <f>Plán_vysledovka!R35</f>
        <v>0</v>
      </c>
    </row>
    <row r="40" spans="2:18" ht="12.75">
      <c r="B40" s="260" t="s">
        <v>64</v>
      </c>
      <c r="C40" s="262" t="s">
        <v>65</v>
      </c>
      <c r="D40" s="262"/>
      <c r="E40" s="262"/>
      <c r="F40" s="331">
        <f>Plán_vysledovka!F36</f>
        <v>0</v>
      </c>
      <c r="G40" s="331">
        <f>Plán_vysledovka!G36</f>
        <v>0</v>
      </c>
      <c r="H40" s="331">
        <f>Plán_vysledovka!H36</f>
        <v>0</v>
      </c>
      <c r="I40" s="331">
        <f>Plán_vysledovka!I36</f>
        <v>0</v>
      </c>
      <c r="J40" s="331">
        <f>Plán_vysledovka!J36</f>
        <v>0</v>
      </c>
      <c r="K40" s="331">
        <f>Plán_vysledovka!K36</f>
        <v>0</v>
      </c>
      <c r="L40" s="331">
        <f>Plán_vysledovka!L36</f>
        <v>0</v>
      </c>
      <c r="M40" s="331">
        <f>Plán_vysledovka!M36</f>
        <v>0</v>
      </c>
      <c r="N40" s="331">
        <f>Plán_vysledovka!N36</f>
        <v>0</v>
      </c>
      <c r="O40" s="331">
        <f>Plán_vysledovka!O36</f>
        <v>0</v>
      </c>
      <c r="P40" s="331">
        <f>Plán_vysledovka!P36</f>
        <v>0</v>
      </c>
      <c r="Q40" s="331">
        <f>Plán_vysledovka!Q36</f>
        <v>0</v>
      </c>
      <c r="R40" s="331">
        <f>Plán_vysledovka!R36</f>
        <v>0</v>
      </c>
    </row>
    <row r="41" spans="2:18" ht="12.75">
      <c r="B41" s="260" t="s">
        <v>66</v>
      </c>
      <c r="C41" s="262" t="s">
        <v>67</v>
      </c>
      <c r="D41" s="262"/>
      <c r="E41" s="262"/>
      <c r="F41" s="331">
        <f>Plán_vysledovka!F37</f>
        <v>0</v>
      </c>
      <c r="G41" s="331">
        <f>Plán_vysledovka!G37</f>
        <v>0</v>
      </c>
      <c r="H41" s="331">
        <f>Plán_vysledovka!H37</f>
        <v>0</v>
      </c>
      <c r="I41" s="331">
        <f>Plán_vysledovka!I37</f>
        <v>0</v>
      </c>
      <c r="J41" s="331">
        <f>Plán_vysledovka!J37</f>
        <v>0</v>
      </c>
      <c r="K41" s="331">
        <f>Plán_vysledovka!K37</f>
        <v>0</v>
      </c>
      <c r="L41" s="331">
        <f>Plán_vysledovka!L37</f>
        <v>0</v>
      </c>
      <c r="M41" s="331">
        <f>Plán_vysledovka!M37</f>
        <v>0</v>
      </c>
      <c r="N41" s="331">
        <f>Plán_vysledovka!N37</f>
        <v>0</v>
      </c>
      <c r="O41" s="331">
        <f>Plán_vysledovka!O37</f>
        <v>0</v>
      </c>
      <c r="P41" s="331">
        <f>Plán_vysledovka!P37</f>
        <v>0</v>
      </c>
      <c r="Q41" s="331">
        <f>Plán_vysledovka!Q37</f>
        <v>0</v>
      </c>
      <c r="R41" s="331">
        <f>Plán_vysledovka!R37</f>
        <v>0</v>
      </c>
    </row>
    <row r="42" spans="2:18" ht="12.75">
      <c r="B42" s="260" t="s">
        <v>68</v>
      </c>
      <c r="C42" s="262" t="s">
        <v>69</v>
      </c>
      <c r="D42" s="262"/>
      <c r="E42" s="262"/>
      <c r="F42" s="331">
        <f>Plán_vysledovka!F38</f>
        <v>0</v>
      </c>
      <c r="G42" s="331">
        <f>Plán_vysledovka!G38</f>
        <v>0</v>
      </c>
      <c r="H42" s="331">
        <f>Plán_vysledovka!H38</f>
        <v>0</v>
      </c>
      <c r="I42" s="331">
        <f>Plán_vysledovka!I38</f>
        <v>0</v>
      </c>
      <c r="J42" s="331">
        <f>Plán_vysledovka!J38</f>
        <v>0</v>
      </c>
      <c r="K42" s="331">
        <f>Plán_vysledovka!K38</f>
        <v>0</v>
      </c>
      <c r="L42" s="331">
        <f>Plán_vysledovka!L38</f>
        <v>0</v>
      </c>
      <c r="M42" s="331">
        <f>Plán_vysledovka!M38</f>
        <v>0</v>
      </c>
      <c r="N42" s="331">
        <f>Plán_vysledovka!N38</f>
        <v>0</v>
      </c>
      <c r="O42" s="331">
        <f>Plán_vysledovka!O38</f>
        <v>0</v>
      </c>
      <c r="P42" s="331">
        <f>Plán_vysledovka!P38</f>
        <v>0</v>
      </c>
      <c r="Q42" s="331">
        <f>Plán_vysledovka!Q38</f>
        <v>0</v>
      </c>
      <c r="R42" s="331">
        <f>Plán_vysledovka!R38</f>
        <v>0</v>
      </c>
    </row>
    <row r="43" spans="2:18" ht="12.75">
      <c r="B43" s="260" t="s">
        <v>70</v>
      </c>
      <c r="C43" s="262" t="s">
        <v>71</v>
      </c>
      <c r="D43" s="262"/>
      <c r="E43" s="262"/>
      <c r="F43" s="331">
        <f>Plán_vysledovka!F39</f>
        <v>0</v>
      </c>
      <c r="G43" s="331">
        <f>Plán_vysledovka!G39</f>
        <v>0</v>
      </c>
      <c r="H43" s="331">
        <f>Plán_vysledovka!H39</f>
        <v>0</v>
      </c>
      <c r="I43" s="331">
        <f>Plán_vysledovka!I39</f>
        <v>0</v>
      </c>
      <c r="J43" s="331">
        <f>Plán_vysledovka!J39</f>
        <v>0</v>
      </c>
      <c r="K43" s="331">
        <f>Plán_vysledovka!K39</f>
        <v>0</v>
      </c>
      <c r="L43" s="331">
        <f>Plán_vysledovka!L39</f>
        <v>0</v>
      </c>
      <c r="M43" s="331">
        <f>Plán_vysledovka!M39</f>
        <v>0</v>
      </c>
      <c r="N43" s="331">
        <f>Plán_vysledovka!N39</f>
        <v>0</v>
      </c>
      <c r="O43" s="331">
        <f>Plán_vysledovka!O39</f>
        <v>0</v>
      </c>
      <c r="P43" s="331">
        <f>Plán_vysledovka!P39</f>
        <v>0</v>
      </c>
      <c r="Q43" s="331">
        <f>Plán_vysledovka!Q39</f>
        <v>0</v>
      </c>
      <c r="R43" s="331">
        <f>Plán_vysledovka!R39</f>
        <v>0</v>
      </c>
    </row>
    <row r="44" spans="2:18" ht="12.75">
      <c r="B44" s="260" t="s">
        <v>72</v>
      </c>
      <c r="C44" s="262" t="s">
        <v>73</v>
      </c>
      <c r="D44" s="262"/>
      <c r="E44" s="262"/>
      <c r="F44" s="331">
        <f>Plán_vysledovka!F40</f>
        <v>0</v>
      </c>
      <c r="G44" s="331">
        <f>Plán_vysledovka!G40</f>
        <v>0</v>
      </c>
      <c r="H44" s="331">
        <f>Plán_vysledovka!H40</f>
        <v>0</v>
      </c>
      <c r="I44" s="331">
        <f>Plán_vysledovka!I40</f>
        <v>0</v>
      </c>
      <c r="J44" s="331">
        <f>Plán_vysledovka!J40</f>
        <v>0</v>
      </c>
      <c r="K44" s="331">
        <f>Plán_vysledovka!K40</f>
        <v>0</v>
      </c>
      <c r="L44" s="331">
        <f>Plán_vysledovka!L40</f>
        <v>0</v>
      </c>
      <c r="M44" s="331">
        <f>Plán_vysledovka!M40</f>
        <v>0</v>
      </c>
      <c r="N44" s="331">
        <f>Plán_vysledovka!N40</f>
        <v>0</v>
      </c>
      <c r="O44" s="331">
        <f>Plán_vysledovka!O40</f>
        <v>0</v>
      </c>
      <c r="P44" s="331">
        <f>Plán_vysledovka!P40</f>
        <v>0</v>
      </c>
      <c r="Q44" s="331">
        <f>Plán_vysledovka!Q40</f>
        <v>0</v>
      </c>
      <c r="R44" s="331">
        <f>Plán_vysledovka!R40</f>
        <v>0</v>
      </c>
    </row>
    <row r="45" spans="2:18" ht="12.75">
      <c r="B45" s="260" t="s">
        <v>74</v>
      </c>
      <c r="C45" s="262" t="s">
        <v>75</v>
      </c>
      <c r="D45" s="262"/>
      <c r="E45" s="262"/>
      <c r="F45" s="331">
        <f>Plán_vysledovka!F41</f>
        <v>0</v>
      </c>
      <c r="G45" s="331">
        <f>Plán_vysledovka!G41</f>
        <v>0</v>
      </c>
      <c r="H45" s="331">
        <f>Plán_vysledovka!H41</f>
        <v>0</v>
      </c>
      <c r="I45" s="331">
        <f>Plán_vysledovka!I41</f>
        <v>0</v>
      </c>
      <c r="J45" s="331">
        <f>Plán_vysledovka!J41</f>
        <v>0</v>
      </c>
      <c r="K45" s="331">
        <f>Plán_vysledovka!K41</f>
        <v>0</v>
      </c>
      <c r="L45" s="331">
        <f>Plán_vysledovka!L41</f>
        <v>0</v>
      </c>
      <c r="M45" s="331">
        <f>Plán_vysledovka!M41</f>
        <v>0</v>
      </c>
      <c r="N45" s="331">
        <f>Plán_vysledovka!N41</f>
        <v>0</v>
      </c>
      <c r="O45" s="331">
        <f>Plán_vysledovka!O41</f>
        <v>0</v>
      </c>
      <c r="P45" s="331">
        <f>Plán_vysledovka!P41</f>
        <v>0</v>
      </c>
      <c r="Q45" s="331">
        <f>Plán_vysledovka!Q41</f>
        <v>0</v>
      </c>
      <c r="R45" s="331">
        <f>Plán_vysledovka!R41</f>
        <v>0</v>
      </c>
    </row>
    <row r="46" spans="2:18" ht="12.75">
      <c r="B46" s="260" t="s">
        <v>76</v>
      </c>
      <c r="C46" s="262" t="s">
        <v>77</v>
      </c>
      <c r="D46" s="262"/>
      <c r="E46" s="262"/>
      <c r="F46" s="331">
        <f>Plán_vysledovka!F43</f>
        <v>0</v>
      </c>
      <c r="G46" s="331">
        <f>Plán_vysledovka!G43</f>
        <v>0</v>
      </c>
      <c r="H46" s="331">
        <f>Plán_vysledovka!H43</f>
        <v>0</v>
      </c>
      <c r="I46" s="331">
        <f>Plán_vysledovka!I43</f>
        <v>0</v>
      </c>
      <c r="J46" s="331">
        <f>Plán_vysledovka!J43</f>
        <v>0</v>
      </c>
      <c r="K46" s="331">
        <f>Plán_vysledovka!K43</f>
        <v>0</v>
      </c>
      <c r="L46" s="331">
        <f>Plán_vysledovka!L43</f>
        <v>0</v>
      </c>
      <c r="M46" s="331">
        <f>Plán_vysledovka!M43</f>
        <v>0</v>
      </c>
      <c r="N46" s="331">
        <f>Plán_vysledovka!N43</f>
        <v>0</v>
      </c>
      <c r="O46" s="331">
        <f>Plán_vysledovka!O43</f>
        <v>0</v>
      </c>
      <c r="P46" s="331">
        <f>Plán_vysledovka!P43</f>
        <v>0</v>
      </c>
      <c r="Q46" s="331">
        <f>Plán_vysledovka!Q43</f>
        <v>0</v>
      </c>
      <c r="R46" s="331">
        <f>Plán_vysledovka!R43</f>
        <v>0</v>
      </c>
    </row>
    <row r="47" spans="2:18" ht="12.75">
      <c r="B47" s="260" t="s">
        <v>78</v>
      </c>
      <c r="C47" s="262" t="s">
        <v>79</v>
      </c>
      <c r="D47" s="262"/>
      <c r="E47" s="262"/>
      <c r="F47" s="331">
        <f>Plán_vysledovka!F44</f>
        <v>0</v>
      </c>
      <c r="G47" s="331">
        <f>Plán_vysledovka!G44</f>
        <v>0</v>
      </c>
      <c r="H47" s="331">
        <f>Plán_vysledovka!H44</f>
        <v>0</v>
      </c>
      <c r="I47" s="331">
        <f>Plán_vysledovka!I44</f>
        <v>0</v>
      </c>
      <c r="J47" s="331">
        <f>Plán_vysledovka!J44</f>
        <v>0</v>
      </c>
      <c r="K47" s="331">
        <f>Plán_vysledovka!K44</f>
        <v>0</v>
      </c>
      <c r="L47" s="331">
        <f>Plán_vysledovka!L44</f>
        <v>0</v>
      </c>
      <c r="M47" s="331">
        <f>Plán_vysledovka!M44</f>
        <v>0</v>
      </c>
      <c r="N47" s="331">
        <f>Plán_vysledovka!N44</f>
        <v>0</v>
      </c>
      <c r="O47" s="331">
        <f>Plán_vysledovka!O44</f>
        <v>0</v>
      </c>
      <c r="P47" s="331">
        <f>Plán_vysledovka!P44</f>
        <v>0</v>
      </c>
      <c r="Q47" s="331">
        <f>Plán_vysledovka!Q44</f>
        <v>0</v>
      </c>
      <c r="R47" s="331">
        <f>Plán_vysledovka!R44</f>
        <v>0</v>
      </c>
    </row>
    <row r="48" spans="2:18" ht="12.75">
      <c r="B48" s="260" t="s">
        <v>80</v>
      </c>
      <c r="C48" s="262" t="s">
        <v>81</v>
      </c>
      <c r="D48" s="262"/>
      <c r="E48" s="262"/>
      <c r="F48" s="331">
        <f>Plán_vysledovka!F45</f>
        <v>0</v>
      </c>
      <c r="G48" s="331">
        <f>Plán_vysledovka!G45</f>
        <v>0</v>
      </c>
      <c r="H48" s="331">
        <f>Plán_vysledovka!H45</f>
        <v>0</v>
      </c>
      <c r="I48" s="331">
        <f>Plán_vysledovka!I45</f>
        <v>0</v>
      </c>
      <c r="J48" s="331">
        <f>Plán_vysledovka!J45</f>
        <v>0</v>
      </c>
      <c r="K48" s="331">
        <f>Plán_vysledovka!K45</f>
        <v>0</v>
      </c>
      <c r="L48" s="331">
        <f>Plán_vysledovka!L45</f>
        <v>0</v>
      </c>
      <c r="M48" s="331">
        <f>Plán_vysledovka!M45</f>
        <v>0</v>
      </c>
      <c r="N48" s="331">
        <f>Plán_vysledovka!N45</f>
        <v>0</v>
      </c>
      <c r="O48" s="331">
        <f>Plán_vysledovka!O45</f>
        <v>0</v>
      </c>
      <c r="P48" s="331">
        <f>Plán_vysledovka!P45</f>
        <v>0</v>
      </c>
      <c r="Q48" s="331">
        <f>Plán_vysledovka!Q45</f>
        <v>0</v>
      </c>
      <c r="R48" s="331">
        <f>Plán_vysledovka!R45</f>
        <v>0</v>
      </c>
    </row>
    <row r="49" spans="2:18" ht="12.75">
      <c r="B49" s="260" t="s">
        <v>82</v>
      </c>
      <c r="C49" s="262" t="s">
        <v>83</v>
      </c>
      <c r="D49" s="262"/>
      <c r="E49" s="262"/>
      <c r="F49" s="331">
        <f>Plán_vysledovka!F46</f>
        <v>0</v>
      </c>
      <c r="G49" s="331">
        <f>Plán_vysledovka!G46</f>
        <v>0</v>
      </c>
      <c r="H49" s="331">
        <f>Plán_vysledovka!H46</f>
        <v>0</v>
      </c>
      <c r="I49" s="331">
        <f>Plán_vysledovka!I46</f>
        <v>0</v>
      </c>
      <c r="J49" s="331">
        <f>Plán_vysledovka!J46</f>
        <v>0</v>
      </c>
      <c r="K49" s="331">
        <f>Plán_vysledovka!K46</f>
        <v>0</v>
      </c>
      <c r="L49" s="331">
        <f>Plán_vysledovka!L46</f>
        <v>0</v>
      </c>
      <c r="M49" s="331">
        <f>Plán_vysledovka!M46</f>
        <v>0</v>
      </c>
      <c r="N49" s="331">
        <f>Plán_vysledovka!N46</f>
        <v>0</v>
      </c>
      <c r="O49" s="331">
        <f>Plán_vysledovka!O46</f>
        <v>0</v>
      </c>
      <c r="P49" s="331">
        <f>Plán_vysledovka!P46</f>
        <v>0</v>
      </c>
      <c r="Q49" s="331">
        <f>Plán_vysledovka!Q46</f>
        <v>0</v>
      </c>
      <c r="R49" s="331">
        <f>Plán_vysledovka!R46</f>
        <v>0</v>
      </c>
    </row>
    <row r="50" spans="2:18" ht="12.75">
      <c r="B50" s="260" t="s">
        <v>84</v>
      </c>
      <c r="C50" s="262" t="s">
        <v>85</v>
      </c>
      <c r="D50" s="262"/>
      <c r="E50" s="262"/>
      <c r="F50" s="331">
        <f>Plán_vysledovka!F47</f>
        <v>0</v>
      </c>
      <c r="G50" s="331">
        <f>Plán_vysledovka!G47</f>
        <v>0</v>
      </c>
      <c r="H50" s="331">
        <f>Plán_vysledovka!H47</f>
        <v>0</v>
      </c>
      <c r="I50" s="331">
        <f>Plán_vysledovka!I47</f>
        <v>0</v>
      </c>
      <c r="J50" s="331">
        <f>Plán_vysledovka!J47</f>
        <v>0</v>
      </c>
      <c r="K50" s="331">
        <f>Plán_vysledovka!K47</f>
        <v>0</v>
      </c>
      <c r="L50" s="331">
        <f>Plán_vysledovka!L47</f>
        <v>0</v>
      </c>
      <c r="M50" s="331">
        <f>Plán_vysledovka!M47</f>
        <v>0</v>
      </c>
      <c r="N50" s="331">
        <f>Plán_vysledovka!N47</f>
        <v>0</v>
      </c>
      <c r="O50" s="331">
        <f>Plán_vysledovka!O47</f>
        <v>0</v>
      </c>
      <c r="P50" s="331">
        <f>Plán_vysledovka!P47</f>
        <v>0</v>
      </c>
      <c r="Q50" s="331">
        <f>Plán_vysledovka!Q47</f>
        <v>0</v>
      </c>
      <c r="R50" s="331">
        <f>Plán_vysledovka!R47</f>
        <v>0</v>
      </c>
    </row>
    <row r="51" spans="2:18" ht="12.75">
      <c r="B51" s="260" t="s">
        <v>86</v>
      </c>
      <c r="C51" s="262" t="s">
        <v>87</v>
      </c>
      <c r="D51" s="262"/>
      <c r="E51" s="262"/>
      <c r="F51" s="331">
        <f>Plán_vysledovka!F48</f>
        <v>0</v>
      </c>
      <c r="G51" s="331">
        <f>Plán_vysledovka!G48</f>
        <v>0</v>
      </c>
      <c r="H51" s="331">
        <f>Plán_vysledovka!H48</f>
        <v>0</v>
      </c>
      <c r="I51" s="331">
        <f>Plán_vysledovka!I48</f>
        <v>0</v>
      </c>
      <c r="J51" s="331">
        <f>Plán_vysledovka!J48</f>
        <v>0</v>
      </c>
      <c r="K51" s="331">
        <f>Plán_vysledovka!K48</f>
        <v>0</v>
      </c>
      <c r="L51" s="331">
        <f>Plán_vysledovka!L48</f>
        <v>0</v>
      </c>
      <c r="M51" s="331">
        <f>Plán_vysledovka!M48</f>
        <v>0</v>
      </c>
      <c r="N51" s="331">
        <f>Plán_vysledovka!N48</f>
        <v>0</v>
      </c>
      <c r="O51" s="331">
        <f>Plán_vysledovka!O48</f>
        <v>0</v>
      </c>
      <c r="P51" s="331">
        <f>Plán_vysledovka!P48</f>
        <v>0</v>
      </c>
      <c r="Q51" s="331">
        <f>Plán_vysledovka!Q48</f>
        <v>0</v>
      </c>
      <c r="R51" s="331">
        <f>Plán_vysledovka!R48</f>
        <v>0</v>
      </c>
    </row>
    <row r="52" spans="2:18" ht="12.75">
      <c r="B52" s="260" t="s">
        <v>88</v>
      </c>
      <c r="C52" s="262" t="s">
        <v>89</v>
      </c>
      <c r="D52" s="262"/>
      <c r="E52" s="262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</row>
    <row r="53" spans="2:18" ht="12.75">
      <c r="B53" s="260" t="s">
        <v>90</v>
      </c>
      <c r="C53" s="262" t="s">
        <v>91</v>
      </c>
      <c r="D53" s="262"/>
      <c r="E53" s="262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</row>
    <row r="54" spans="2:18" ht="12.75">
      <c r="B54" s="260" t="s">
        <v>92</v>
      </c>
      <c r="C54" s="262" t="s">
        <v>93</v>
      </c>
      <c r="D54" s="262"/>
      <c r="E54" s="262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</row>
    <row r="55" spans="2:18" ht="12.75">
      <c r="B55" s="260" t="s">
        <v>94</v>
      </c>
      <c r="C55" s="262" t="s">
        <v>95</v>
      </c>
      <c r="D55" s="262"/>
      <c r="E55" s="262"/>
      <c r="F55" s="331">
        <f>Plán_vysledovka!F42</f>
        <v>0</v>
      </c>
      <c r="G55" s="331">
        <f>Plán_vysledovka!G42</f>
        <v>0</v>
      </c>
      <c r="H55" s="331">
        <f>Plán_vysledovka!H42</f>
        <v>0</v>
      </c>
      <c r="I55" s="331">
        <f>Plán_vysledovka!I42</f>
        <v>0</v>
      </c>
      <c r="J55" s="331">
        <f>Plán_vysledovka!J42</f>
        <v>0</v>
      </c>
      <c r="K55" s="331">
        <f>Plán_vysledovka!K42</f>
        <v>0</v>
      </c>
      <c r="L55" s="331">
        <f>Plán_vysledovka!L42</f>
        <v>0</v>
      </c>
      <c r="M55" s="331">
        <f>Plán_vysledovka!M42</f>
        <v>0</v>
      </c>
      <c r="N55" s="331">
        <f>Plán_vysledovka!N42</f>
        <v>0</v>
      </c>
      <c r="O55" s="331">
        <f>Plán_vysledovka!O42</f>
        <v>0</v>
      </c>
      <c r="P55" s="331">
        <f>Plán_vysledovka!P42</f>
        <v>0</v>
      </c>
      <c r="Q55" s="331">
        <f>Plán_vysledovka!Q42</f>
        <v>0</v>
      </c>
      <c r="R55" s="331">
        <f>Plán_vysledovka!R42</f>
        <v>0</v>
      </c>
    </row>
    <row r="56" spans="2:18" ht="12.75">
      <c r="B56" s="260" t="s">
        <v>96</v>
      </c>
      <c r="C56" s="262" t="s">
        <v>97</v>
      </c>
      <c r="D56" s="262"/>
      <c r="E56" s="262"/>
      <c r="F56" s="331">
        <f>Plán_vysledovka!F49</f>
        <v>0</v>
      </c>
      <c r="G56" s="331">
        <f>Plán_vysledovka!G49</f>
        <v>0</v>
      </c>
      <c r="H56" s="331">
        <f>Plán_vysledovka!H49</f>
        <v>0</v>
      </c>
      <c r="I56" s="331">
        <f>Plán_vysledovka!I49</f>
        <v>0</v>
      </c>
      <c r="J56" s="331">
        <f>Plán_vysledovka!J49</f>
        <v>0</v>
      </c>
      <c r="K56" s="331">
        <f>Plán_vysledovka!K49</f>
        <v>0</v>
      </c>
      <c r="L56" s="331">
        <f>Plán_vysledovka!L49</f>
        <v>0</v>
      </c>
      <c r="M56" s="331">
        <f>Plán_vysledovka!M49</f>
        <v>0</v>
      </c>
      <c r="N56" s="331">
        <f>Plán_vysledovka!N49</f>
        <v>0</v>
      </c>
      <c r="O56" s="331">
        <f>Plán_vysledovka!O49</f>
        <v>0</v>
      </c>
      <c r="P56" s="331">
        <f>Plán_vysledovka!P49</f>
        <v>0</v>
      </c>
      <c r="Q56" s="331">
        <f>Plán_vysledovka!Q49</f>
        <v>0</v>
      </c>
      <c r="R56" s="331">
        <f>Plán_vysledovka!R49</f>
        <v>0</v>
      </c>
    </row>
    <row r="57" spans="2:18" ht="12.75">
      <c r="B57" s="258" t="s">
        <v>98</v>
      </c>
      <c r="C57" s="259" t="s">
        <v>99</v>
      </c>
      <c r="D57" s="259"/>
      <c r="E57" s="259"/>
      <c r="F57" s="328">
        <f>Plán_vysledovka!F50</f>
        <v>0</v>
      </c>
      <c r="G57" s="328">
        <f>Plán_vysledovka!G50</f>
        <v>0</v>
      </c>
      <c r="H57" s="328">
        <f>Plán_vysledovka!H50</f>
        <v>0</v>
      </c>
      <c r="I57" s="328">
        <f>Plán_vysledovka!I50</f>
        <v>0</v>
      </c>
      <c r="J57" s="328">
        <f>Plán_vysledovka!J50</f>
        <v>0</v>
      </c>
      <c r="K57" s="328">
        <f>Plán_vysledovka!K50</f>
        <v>0</v>
      </c>
      <c r="L57" s="328">
        <f>Plán_vysledovka!L50</f>
        <v>0</v>
      </c>
      <c r="M57" s="328">
        <f>Plán_vysledovka!M50</f>
        <v>0</v>
      </c>
      <c r="N57" s="328">
        <f>Plán_vysledovka!N50</f>
        <v>0</v>
      </c>
      <c r="O57" s="328">
        <f>Plán_vysledovka!O50</f>
        <v>0</v>
      </c>
      <c r="P57" s="328">
        <f>Plán_vysledovka!P50</f>
        <v>0</v>
      </c>
      <c r="Q57" s="328">
        <f>Plán_vysledovka!Q50</f>
        <v>0</v>
      </c>
      <c r="R57" s="328">
        <f>Plán_vysledovka!R50</f>
        <v>0</v>
      </c>
    </row>
    <row r="58" spans="2:18" ht="33.75">
      <c r="B58" s="131" t="s">
        <v>100</v>
      </c>
      <c r="C58" s="130" t="s">
        <v>101</v>
      </c>
      <c r="D58" s="122"/>
      <c r="E58" s="122"/>
      <c r="F58" s="337">
        <f>Plán_vysledovka!F51</f>
        <v>0</v>
      </c>
      <c r="G58" s="337">
        <f>Plán_vysledovka!G51</f>
        <v>0</v>
      </c>
      <c r="H58" s="337">
        <f>Plán_vysledovka!H51</f>
        <v>0</v>
      </c>
      <c r="I58" s="337">
        <f>Plán_vysledovka!I51</f>
        <v>0</v>
      </c>
      <c r="J58" s="337">
        <f>Plán_vysledovka!J51</f>
        <v>0</v>
      </c>
      <c r="K58" s="337">
        <f>Plán_vysledovka!K51</f>
        <v>0</v>
      </c>
      <c r="L58" s="337">
        <f>Plán_vysledovka!L51</f>
        <v>0</v>
      </c>
      <c r="M58" s="337">
        <f>Plán_vysledovka!M51</f>
        <v>0</v>
      </c>
      <c r="N58" s="337">
        <f>Plán_vysledovka!N51</f>
        <v>0</v>
      </c>
      <c r="O58" s="337">
        <f>Plán_vysledovka!O51</f>
        <v>0</v>
      </c>
      <c r="P58" s="337">
        <f>Plán_vysledovka!P51</f>
        <v>0</v>
      </c>
      <c r="Q58" s="337">
        <f>Plán_vysledovka!Q51</f>
        <v>0</v>
      </c>
      <c r="R58" s="337">
        <f>Plán_vysledovka!R51</f>
        <v>0</v>
      </c>
    </row>
    <row r="59" spans="2:18" ht="12.75">
      <c r="B59" s="263" t="s">
        <v>102</v>
      </c>
      <c r="C59" s="264" t="s">
        <v>103</v>
      </c>
      <c r="D59" s="264"/>
      <c r="E59" s="264"/>
      <c r="F59" s="336">
        <f>Plán_vysledovka!F52</f>
        <v>0</v>
      </c>
      <c r="G59" s="336">
        <f>Plán_vysledovka!G52</f>
        <v>0</v>
      </c>
      <c r="H59" s="336">
        <f>Plán_vysledovka!H52</f>
        <v>0</v>
      </c>
      <c r="I59" s="336">
        <f>Plán_vysledovka!I52</f>
        <v>0</v>
      </c>
      <c r="J59" s="336">
        <f>Plán_vysledovka!J52</f>
        <v>0</v>
      </c>
      <c r="K59" s="336">
        <f>Plán_vysledovka!K52</f>
        <v>0</v>
      </c>
      <c r="L59" s="336">
        <f>Plán_vysledovka!L52</f>
        <v>0</v>
      </c>
      <c r="M59" s="336">
        <f>Plán_vysledovka!M52</f>
        <v>0</v>
      </c>
      <c r="N59" s="336">
        <f>Plán_vysledovka!N52</f>
        <v>0</v>
      </c>
      <c r="O59" s="336">
        <f>Plán_vysledovka!O52</f>
        <v>0</v>
      </c>
      <c r="P59" s="336">
        <f>Plán_vysledovka!P52</f>
        <v>0</v>
      </c>
      <c r="Q59" s="336">
        <f>Plán_vysledovka!Q52</f>
        <v>0</v>
      </c>
      <c r="R59" s="336">
        <f>Plán_vysledovka!R52</f>
        <v>0</v>
      </c>
    </row>
    <row r="60" spans="2:18" ht="12.75">
      <c r="B60" s="260" t="s">
        <v>104</v>
      </c>
      <c r="C60" s="262" t="s">
        <v>105</v>
      </c>
      <c r="D60" s="262"/>
      <c r="E60" s="262"/>
      <c r="F60" s="331">
        <f>Plán_vysledovka!F53</f>
        <v>0</v>
      </c>
      <c r="G60" s="331">
        <f>Plán_vysledovka!G53</f>
        <v>0</v>
      </c>
      <c r="H60" s="331">
        <f>Plán_vysledovka!H53</f>
        <v>0</v>
      </c>
      <c r="I60" s="331">
        <f>Plán_vysledovka!I53</f>
        <v>0</v>
      </c>
      <c r="J60" s="331">
        <f>Plán_vysledovka!J53</f>
        <v>0</v>
      </c>
      <c r="K60" s="331">
        <f>Plán_vysledovka!K53</f>
        <v>0</v>
      </c>
      <c r="L60" s="331">
        <f>Plán_vysledovka!L53</f>
        <v>0</v>
      </c>
      <c r="M60" s="331">
        <f>Plán_vysledovka!M53</f>
        <v>0</v>
      </c>
      <c r="N60" s="331">
        <f>Plán_vysledovka!N53</f>
        <v>0</v>
      </c>
      <c r="O60" s="331">
        <f>Plán_vysledovka!O53</f>
        <v>0</v>
      </c>
      <c r="P60" s="331">
        <f>Plán_vysledovka!P53</f>
        <v>0</v>
      </c>
      <c r="Q60" s="331">
        <f>Plán_vysledovka!Q53</f>
        <v>0</v>
      </c>
      <c r="R60" s="331">
        <f>Plán_vysledovka!R53</f>
        <v>0</v>
      </c>
    </row>
    <row r="61" spans="2:18" ht="12.75">
      <c r="B61" s="258" t="s">
        <v>106</v>
      </c>
      <c r="C61" s="259" t="s">
        <v>107</v>
      </c>
      <c r="D61" s="259"/>
      <c r="E61" s="259"/>
      <c r="F61" s="328">
        <f>Plán_vysledovka!F54</f>
        <v>0</v>
      </c>
      <c r="G61" s="328">
        <f>Plán_vysledovka!G54</f>
        <v>0</v>
      </c>
      <c r="H61" s="328">
        <f>Plán_vysledovka!H54</f>
        <v>0</v>
      </c>
      <c r="I61" s="328">
        <f>Plán_vysledovka!I54</f>
        <v>0</v>
      </c>
      <c r="J61" s="328">
        <f>Plán_vysledovka!J54</f>
        <v>0</v>
      </c>
      <c r="K61" s="328">
        <f>Plán_vysledovka!K54</f>
        <v>0</v>
      </c>
      <c r="L61" s="328">
        <f>Plán_vysledovka!L54</f>
        <v>0</v>
      </c>
      <c r="M61" s="328">
        <f>Plán_vysledovka!M54</f>
        <v>0</v>
      </c>
      <c r="N61" s="328">
        <f>Plán_vysledovka!N54</f>
        <v>0</v>
      </c>
      <c r="O61" s="328">
        <f>Plán_vysledovka!O54</f>
        <v>0</v>
      </c>
      <c r="P61" s="328">
        <f>Plán_vysledovka!P54</f>
        <v>0</v>
      </c>
      <c r="Q61" s="328">
        <f>Plán_vysledovka!Q54</f>
        <v>0</v>
      </c>
      <c r="R61" s="328">
        <f>Plán_vysledovka!R54</f>
        <v>0</v>
      </c>
    </row>
    <row r="62" spans="2:18" ht="12.75">
      <c r="B62" s="116" t="s">
        <v>108</v>
      </c>
      <c r="C62" s="123" t="s">
        <v>109</v>
      </c>
      <c r="D62" s="123"/>
      <c r="E62" s="123"/>
      <c r="F62" s="338">
        <f>Plán_vysledovka!F55</f>
        <v>0</v>
      </c>
      <c r="G62" s="338">
        <f>Plán_vysledovka!G55</f>
        <v>0</v>
      </c>
      <c r="H62" s="338">
        <f>Plán_vysledovka!H55</f>
        <v>0</v>
      </c>
      <c r="I62" s="338">
        <f>Plán_vysledovka!I55</f>
        <v>0</v>
      </c>
      <c r="J62" s="338">
        <f>Plán_vysledovka!J55</f>
        <v>0</v>
      </c>
      <c r="K62" s="338">
        <f>Plán_vysledovka!K55</f>
        <v>0</v>
      </c>
      <c r="L62" s="338">
        <f>Plán_vysledovka!L55</f>
        <v>0</v>
      </c>
      <c r="M62" s="338">
        <f>Plán_vysledovka!M55</f>
        <v>0</v>
      </c>
      <c r="N62" s="338">
        <f>Plán_vysledovka!N55</f>
        <v>0</v>
      </c>
      <c r="O62" s="338">
        <f>Plán_vysledovka!O55</f>
        <v>0</v>
      </c>
      <c r="P62" s="338">
        <f>Plán_vysledovka!P55</f>
        <v>0</v>
      </c>
      <c r="Q62" s="338">
        <f>Plán_vysledovka!Q55</f>
        <v>0</v>
      </c>
      <c r="R62" s="338">
        <f>Plán_vysledovka!R55</f>
        <v>0</v>
      </c>
    </row>
    <row r="63" spans="2:18" ht="12.75">
      <c r="B63" s="256" t="s">
        <v>110</v>
      </c>
      <c r="C63" s="257" t="s">
        <v>111</v>
      </c>
      <c r="D63" s="257"/>
      <c r="E63" s="257"/>
      <c r="F63" s="327">
        <f>Plán_vysledovka!F56</f>
        <v>0</v>
      </c>
      <c r="G63" s="327">
        <f>Plán_vysledovka!G56</f>
        <v>0</v>
      </c>
      <c r="H63" s="327">
        <f>Plán_vysledovka!H56</f>
        <v>0</v>
      </c>
      <c r="I63" s="327">
        <f>Plán_vysledovka!I56</f>
        <v>0</v>
      </c>
      <c r="J63" s="327">
        <f>Plán_vysledovka!J56</f>
        <v>0</v>
      </c>
      <c r="K63" s="327">
        <f>Plán_vysledovka!K56</f>
        <v>0</v>
      </c>
      <c r="L63" s="327">
        <f>Plán_vysledovka!L56</f>
        <v>0</v>
      </c>
      <c r="M63" s="327">
        <f>Plán_vysledovka!M56</f>
        <v>0</v>
      </c>
      <c r="N63" s="327">
        <f>Plán_vysledovka!N56</f>
        <v>0</v>
      </c>
      <c r="O63" s="327">
        <f>Plán_vysledovka!O56</f>
        <v>0</v>
      </c>
      <c r="P63" s="327">
        <f>Plán_vysledovka!P56</f>
        <v>0</v>
      </c>
      <c r="Q63" s="327">
        <f>Plán_vysledovka!Q56</f>
        <v>0</v>
      </c>
      <c r="R63" s="327">
        <f>Plán_vysledovka!R56</f>
        <v>0</v>
      </c>
    </row>
    <row r="64" spans="2:18" ht="12.75">
      <c r="B64" s="260" t="s">
        <v>112</v>
      </c>
      <c r="C64" s="262" t="s">
        <v>113</v>
      </c>
      <c r="D64" s="262"/>
      <c r="E64" s="262"/>
      <c r="F64" s="331">
        <f>Plán_vysledovka!F57</f>
        <v>0</v>
      </c>
      <c r="G64" s="331">
        <f>Plán_vysledovka!G57</f>
        <v>0</v>
      </c>
      <c r="H64" s="331">
        <f>Plán_vysledovka!H57</f>
        <v>0</v>
      </c>
      <c r="I64" s="331">
        <f>Plán_vysledovka!I57</f>
        <v>0</v>
      </c>
      <c r="J64" s="331">
        <f>Plán_vysledovka!J57</f>
        <v>0</v>
      </c>
      <c r="K64" s="331">
        <f>Plán_vysledovka!K57</f>
        <v>0</v>
      </c>
      <c r="L64" s="331">
        <f>Plán_vysledovka!L57</f>
        <v>0</v>
      </c>
      <c r="M64" s="331">
        <f>Plán_vysledovka!M57</f>
        <v>0</v>
      </c>
      <c r="N64" s="331">
        <f>Plán_vysledovka!N57</f>
        <v>0</v>
      </c>
      <c r="O64" s="331">
        <f>Plán_vysledovka!O57</f>
        <v>0</v>
      </c>
      <c r="P64" s="331">
        <f>Plán_vysledovka!P57</f>
        <v>0</v>
      </c>
      <c r="Q64" s="331">
        <f>Plán_vysledovka!Q57</f>
        <v>0</v>
      </c>
      <c r="R64" s="331">
        <f>Plán_vysledovka!R57</f>
        <v>0</v>
      </c>
    </row>
    <row r="65" spans="2:18" ht="12.75">
      <c r="B65" s="124" t="s">
        <v>114</v>
      </c>
      <c r="C65" s="125" t="s">
        <v>115</v>
      </c>
      <c r="D65" s="125"/>
      <c r="E65" s="125"/>
      <c r="F65" s="339">
        <f>Plán_vysledovka!F58</f>
        <v>0</v>
      </c>
      <c r="G65" s="339">
        <f>Plán_vysledovka!G58</f>
        <v>0</v>
      </c>
      <c r="H65" s="339">
        <f>Plán_vysledovka!H58</f>
        <v>0</v>
      </c>
      <c r="I65" s="339">
        <f>Plán_vysledovka!I58</f>
        <v>0</v>
      </c>
      <c r="J65" s="339">
        <f>Plán_vysledovka!J58</f>
        <v>0</v>
      </c>
      <c r="K65" s="339">
        <f>Plán_vysledovka!K58</f>
        <v>0</v>
      </c>
      <c r="L65" s="339">
        <f>Plán_vysledovka!L58</f>
        <v>0</v>
      </c>
      <c r="M65" s="339">
        <f>Plán_vysledovka!M58</f>
        <v>0</v>
      </c>
      <c r="N65" s="339">
        <f>Plán_vysledovka!N58</f>
        <v>0</v>
      </c>
      <c r="O65" s="339">
        <f>Plán_vysledovka!O58</f>
        <v>0</v>
      </c>
      <c r="P65" s="339">
        <f>Plán_vysledovka!P58</f>
        <v>0</v>
      </c>
      <c r="Q65" s="339">
        <f>Plán_vysledovka!Q58</f>
        <v>0</v>
      </c>
      <c r="R65" s="339">
        <f>Plán_vysledovka!R58</f>
        <v>0</v>
      </c>
    </row>
    <row r="66" spans="2:18" ht="12.75">
      <c r="B66" s="260" t="s">
        <v>116</v>
      </c>
      <c r="C66" s="262" t="s">
        <v>117</v>
      </c>
      <c r="D66" s="262"/>
      <c r="E66" s="262"/>
      <c r="F66" s="331">
        <f>Plán_vysledovka!F59</f>
        <v>0</v>
      </c>
      <c r="G66" s="331">
        <f>Plán_vysledovka!G59</f>
        <v>0</v>
      </c>
      <c r="H66" s="331">
        <f>Plán_vysledovka!H59</f>
        <v>0</v>
      </c>
      <c r="I66" s="331">
        <f>Plán_vysledovka!I59</f>
        <v>0</v>
      </c>
      <c r="J66" s="331">
        <f>Plán_vysledovka!J59</f>
        <v>0</v>
      </c>
      <c r="K66" s="331">
        <f>Plán_vysledovka!K59</f>
        <v>0</v>
      </c>
      <c r="L66" s="331">
        <f>Plán_vysledovka!L59</f>
        <v>0</v>
      </c>
      <c r="M66" s="331">
        <f>Plán_vysledovka!M59</f>
        <v>0</v>
      </c>
      <c r="N66" s="331">
        <f>Plán_vysledovka!N59</f>
        <v>0</v>
      </c>
      <c r="O66" s="331">
        <f>Plán_vysledovka!O59</f>
        <v>0</v>
      </c>
      <c r="P66" s="331">
        <f>Plán_vysledovka!P59</f>
        <v>0</v>
      </c>
      <c r="Q66" s="331">
        <f>Plán_vysledovka!Q59</f>
        <v>0</v>
      </c>
      <c r="R66" s="331">
        <f>Plán_vysledovka!R59</f>
        <v>0</v>
      </c>
    </row>
    <row r="67" spans="2:18" ht="12.75">
      <c r="B67" s="258" t="s">
        <v>118</v>
      </c>
      <c r="C67" s="259" t="s">
        <v>119</v>
      </c>
      <c r="D67" s="259"/>
      <c r="E67" s="259"/>
      <c r="F67" s="328">
        <f>Plán_vysledovka!F60</f>
        <v>0</v>
      </c>
      <c r="G67" s="328">
        <f>Plán_vysledovka!G60</f>
        <v>0</v>
      </c>
      <c r="H67" s="328">
        <f>Plán_vysledovka!H60</f>
        <v>0</v>
      </c>
      <c r="I67" s="328">
        <f>Plán_vysledovka!I60</f>
        <v>0</v>
      </c>
      <c r="J67" s="328">
        <f>Plán_vysledovka!J60</f>
        <v>0</v>
      </c>
      <c r="K67" s="328">
        <f>Plán_vysledovka!K60</f>
        <v>0</v>
      </c>
      <c r="L67" s="328">
        <f>Plán_vysledovka!L60</f>
        <v>0</v>
      </c>
      <c r="M67" s="328">
        <f>Plán_vysledovka!M60</f>
        <v>0</v>
      </c>
      <c r="N67" s="328">
        <f>Plán_vysledovka!N60</f>
        <v>0</v>
      </c>
      <c r="O67" s="328">
        <f>Plán_vysledovka!O60</f>
        <v>0</v>
      </c>
      <c r="P67" s="328">
        <f>Plán_vysledovka!P60</f>
        <v>0</v>
      </c>
      <c r="Q67" s="328">
        <f>Plán_vysledovka!Q60</f>
        <v>0</v>
      </c>
      <c r="R67" s="328">
        <f>Plán_vysledovka!R60</f>
        <v>0</v>
      </c>
    </row>
    <row r="68" spans="2:18" ht="12.75">
      <c r="B68" s="121" t="s">
        <v>120</v>
      </c>
      <c r="C68" s="126" t="s">
        <v>121</v>
      </c>
      <c r="D68" s="126"/>
      <c r="E68" s="126"/>
      <c r="F68" s="340">
        <f>Plán_vysledovka!F61</f>
        <v>0</v>
      </c>
      <c r="G68" s="340">
        <f>Plán_vysledovka!G61</f>
        <v>0</v>
      </c>
      <c r="H68" s="340">
        <f>Plán_vysledovka!H61</f>
        <v>0</v>
      </c>
      <c r="I68" s="340">
        <f>Plán_vysledovka!I61</f>
        <v>0</v>
      </c>
      <c r="J68" s="340">
        <f>Plán_vysledovka!J61</f>
        <v>0</v>
      </c>
      <c r="K68" s="340">
        <f>Plán_vysledovka!K61</f>
        <v>0</v>
      </c>
      <c r="L68" s="340">
        <f>Plán_vysledovka!L61</f>
        <v>0</v>
      </c>
      <c r="M68" s="340">
        <f>Plán_vysledovka!M61</f>
        <v>0</v>
      </c>
      <c r="N68" s="340">
        <f>Plán_vysledovka!N61</f>
        <v>0</v>
      </c>
      <c r="O68" s="340">
        <f>Plán_vysledovka!O61</f>
        <v>0</v>
      </c>
      <c r="P68" s="340">
        <f>Plán_vysledovka!P61</f>
        <v>0</v>
      </c>
      <c r="Q68" s="340">
        <f>Plán_vysledovka!Q61</f>
        <v>0</v>
      </c>
      <c r="R68" s="340">
        <f>Plán_vysledovka!R61</f>
        <v>0</v>
      </c>
    </row>
    <row r="69" spans="2:18" ht="12.75">
      <c r="B69" s="106" t="s">
        <v>122</v>
      </c>
      <c r="C69" s="107" t="s">
        <v>123</v>
      </c>
      <c r="D69" s="107"/>
      <c r="E69" s="107"/>
      <c r="F69" s="341">
        <f>Plán_vysledovka!F62</f>
        <v>0</v>
      </c>
      <c r="G69" s="341">
        <f>Plán_vysledovka!G62</f>
        <v>0</v>
      </c>
      <c r="H69" s="341">
        <f>Plán_vysledovka!H62</f>
        <v>0</v>
      </c>
      <c r="I69" s="341">
        <f>Plán_vysledovka!I62</f>
        <v>0</v>
      </c>
      <c r="J69" s="341">
        <f>Plán_vysledovka!J62</f>
        <v>0</v>
      </c>
      <c r="K69" s="341">
        <f>Plán_vysledovka!K62</f>
        <v>0</v>
      </c>
      <c r="L69" s="341">
        <f>Plán_vysledovka!L62</f>
        <v>0</v>
      </c>
      <c r="M69" s="341">
        <f>Plán_vysledovka!M62</f>
        <v>0</v>
      </c>
      <c r="N69" s="341">
        <f>Plán_vysledovka!N62</f>
        <v>0</v>
      </c>
      <c r="O69" s="341">
        <f>Plán_vysledovka!O62</f>
        <v>0</v>
      </c>
      <c r="P69" s="341">
        <f>Plán_vysledovka!P62</f>
        <v>0</v>
      </c>
      <c r="Q69" s="341">
        <f>Plán_vysledovka!Q62</f>
        <v>0</v>
      </c>
      <c r="R69" s="341">
        <f>Plán_vysledovka!R62</f>
        <v>0</v>
      </c>
    </row>
    <row r="70" spans="2:18" ht="12.75">
      <c r="B70" s="127" t="s">
        <v>124</v>
      </c>
      <c r="C70" s="128" t="s">
        <v>125</v>
      </c>
      <c r="D70" s="128"/>
      <c r="E70" s="128"/>
      <c r="F70" s="342">
        <f>Plán_vysledovka!F63</f>
        <v>0</v>
      </c>
      <c r="G70" s="342">
        <f>Plán_vysledovka!G63</f>
        <v>0</v>
      </c>
      <c r="H70" s="342">
        <f>Plán_vysledovka!H63</f>
        <v>0</v>
      </c>
      <c r="I70" s="342">
        <f>Plán_vysledovka!I63</f>
        <v>0</v>
      </c>
      <c r="J70" s="342">
        <f>Plán_vysledovka!J63</f>
        <v>0</v>
      </c>
      <c r="K70" s="342">
        <f>Plán_vysledovka!K63</f>
        <v>0</v>
      </c>
      <c r="L70" s="342">
        <f>Plán_vysledovka!L63</f>
        <v>0</v>
      </c>
      <c r="M70" s="342">
        <f>Plán_vysledovka!M63</f>
        <v>0</v>
      </c>
      <c r="N70" s="342">
        <f>Plán_vysledovka!N63</f>
        <v>0</v>
      </c>
      <c r="O70" s="342">
        <f>Plán_vysledovka!O63</f>
        <v>0</v>
      </c>
      <c r="P70" s="342">
        <f>Plán_vysledovka!P63</f>
        <v>0</v>
      </c>
      <c r="Q70" s="342">
        <f>Plán_vysledovka!Q63</f>
        <v>0</v>
      </c>
      <c r="R70" s="342">
        <f>Plán_vysledovka!R63</f>
        <v>0</v>
      </c>
    </row>
    <row r="71" ht="12.75" hidden="1"/>
    <row r="72" spans="2:18" ht="12.75" hidden="1">
      <c r="B72" s="218" t="s">
        <v>301</v>
      </c>
      <c r="C72" s="219" t="s">
        <v>302</v>
      </c>
      <c r="D72" s="219"/>
      <c r="E72" s="219"/>
      <c r="F72" s="220">
        <f aca="true" t="shared" si="1" ref="F72:R72">F7+F10+F25+F27+F29+F31+F33</f>
        <v>0</v>
      </c>
      <c r="G72" s="220">
        <f t="shared" si="1"/>
        <v>0</v>
      </c>
      <c r="H72" s="220">
        <f t="shared" si="1"/>
        <v>0</v>
      </c>
      <c r="I72" s="220">
        <f t="shared" si="1"/>
        <v>0</v>
      </c>
      <c r="J72" s="220">
        <f t="shared" si="1"/>
        <v>0</v>
      </c>
      <c r="K72" s="220">
        <f t="shared" si="1"/>
        <v>0</v>
      </c>
      <c r="L72" s="220">
        <f t="shared" si="1"/>
        <v>0</v>
      </c>
      <c r="M72" s="220">
        <f t="shared" si="1"/>
        <v>0</v>
      </c>
      <c r="N72" s="220">
        <f t="shared" si="1"/>
        <v>0</v>
      </c>
      <c r="O72" s="220">
        <f t="shared" si="1"/>
        <v>0</v>
      </c>
      <c r="P72" s="220">
        <f t="shared" si="1"/>
        <v>0</v>
      </c>
      <c r="Q72" s="220">
        <f t="shared" si="1"/>
        <v>0</v>
      </c>
      <c r="R72" s="220">
        <f t="shared" si="1"/>
        <v>0</v>
      </c>
    </row>
    <row r="73" spans="2:18" ht="12.75" hidden="1">
      <c r="B73" s="221" t="s">
        <v>303</v>
      </c>
      <c r="C73" s="222" t="s">
        <v>304</v>
      </c>
      <c r="D73" s="222"/>
      <c r="E73" s="222"/>
      <c r="F73" s="223">
        <f aca="true" t="shared" si="2" ref="F73:R73">F8+F14+F18+F23+F24+F26+F28+F30+F32+F34</f>
        <v>0</v>
      </c>
      <c r="G73" s="223">
        <f t="shared" si="2"/>
        <v>0</v>
      </c>
      <c r="H73" s="223">
        <f t="shared" si="2"/>
        <v>0</v>
      </c>
      <c r="I73" s="223">
        <f t="shared" si="2"/>
        <v>0</v>
      </c>
      <c r="J73" s="223">
        <f t="shared" si="2"/>
        <v>0</v>
      </c>
      <c r="K73" s="223">
        <f t="shared" si="2"/>
        <v>0</v>
      </c>
      <c r="L73" s="223">
        <f t="shared" si="2"/>
        <v>0</v>
      </c>
      <c r="M73" s="223">
        <f t="shared" si="2"/>
        <v>0</v>
      </c>
      <c r="N73" s="223">
        <f t="shared" si="2"/>
        <v>0</v>
      </c>
      <c r="O73" s="223">
        <f t="shared" si="2"/>
        <v>0</v>
      </c>
      <c r="P73" s="223">
        <f t="shared" si="2"/>
        <v>0</v>
      </c>
      <c r="Q73" s="223">
        <f t="shared" si="2"/>
        <v>0</v>
      </c>
      <c r="R73" s="223">
        <f t="shared" si="2"/>
        <v>0</v>
      </c>
    </row>
    <row r="74" spans="2:18" ht="12.75" hidden="1">
      <c r="B74" s="224" t="s">
        <v>305</v>
      </c>
      <c r="C74" s="225" t="s">
        <v>306</v>
      </c>
      <c r="D74" s="225"/>
      <c r="E74" s="225"/>
      <c r="F74" s="226">
        <f aca="true" t="shared" si="3" ref="F74:R74">F36+F38+F42+F44+F46+F48+F50+F52+F54+F56</f>
        <v>0</v>
      </c>
      <c r="G74" s="226">
        <f t="shared" si="3"/>
        <v>0</v>
      </c>
      <c r="H74" s="226">
        <f t="shared" si="3"/>
        <v>0</v>
      </c>
      <c r="I74" s="226">
        <f t="shared" si="3"/>
        <v>0</v>
      </c>
      <c r="J74" s="226">
        <f t="shared" si="3"/>
        <v>0</v>
      </c>
      <c r="K74" s="226">
        <f t="shared" si="3"/>
        <v>0</v>
      </c>
      <c r="L74" s="226">
        <f t="shared" si="3"/>
        <v>0</v>
      </c>
      <c r="M74" s="226">
        <f t="shared" si="3"/>
        <v>0</v>
      </c>
      <c r="N74" s="226">
        <f t="shared" si="3"/>
        <v>0</v>
      </c>
      <c r="O74" s="226">
        <f t="shared" si="3"/>
        <v>0</v>
      </c>
      <c r="P74" s="226">
        <f t="shared" si="3"/>
        <v>0</v>
      </c>
      <c r="Q74" s="226">
        <f t="shared" si="3"/>
        <v>0</v>
      </c>
      <c r="R74" s="226">
        <f t="shared" si="3"/>
        <v>0</v>
      </c>
    </row>
    <row r="75" spans="2:18" ht="12.75" hidden="1">
      <c r="B75" s="224" t="s">
        <v>307</v>
      </c>
      <c r="C75" s="225" t="s">
        <v>308</v>
      </c>
      <c r="D75" s="225"/>
      <c r="E75" s="225"/>
      <c r="F75" s="226">
        <f aca="true" t="shared" si="4" ref="F75:R75">F37+F43+F45+F47+F49+F51+F53+F55+F57</f>
        <v>0</v>
      </c>
      <c r="G75" s="226">
        <f t="shared" si="4"/>
        <v>0</v>
      </c>
      <c r="H75" s="226">
        <f t="shared" si="4"/>
        <v>0</v>
      </c>
      <c r="I75" s="226">
        <f t="shared" si="4"/>
        <v>0</v>
      </c>
      <c r="J75" s="226">
        <f t="shared" si="4"/>
        <v>0</v>
      </c>
      <c r="K75" s="226">
        <f t="shared" si="4"/>
        <v>0</v>
      </c>
      <c r="L75" s="226">
        <f t="shared" si="4"/>
        <v>0</v>
      </c>
      <c r="M75" s="226">
        <f t="shared" si="4"/>
        <v>0</v>
      </c>
      <c r="N75" s="226">
        <f t="shared" si="4"/>
        <v>0</v>
      </c>
      <c r="O75" s="226">
        <f t="shared" si="4"/>
        <v>0</v>
      </c>
      <c r="P75" s="226">
        <f t="shared" si="4"/>
        <v>0</v>
      </c>
      <c r="Q75" s="226">
        <f t="shared" si="4"/>
        <v>0</v>
      </c>
      <c r="R75" s="226">
        <f t="shared" si="4"/>
        <v>0</v>
      </c>
    </row>
    <row r="76" spans="2:18" ht="12.75" hidden="1">
      <c r="B76" s="221" t="s">
        <v>309</v>
      </c>
      <c r="C76" s="222" t="s">
        <v>310</v>
      </c>
      <c r="D76" s="222"/>
      <c r="E76" s="222"/>
      <c r="F76" s="223">
        <f aca="true" t="shared" si="5" ref="F76:R77">F72+F74+F63</f>
        <v>0</v>
      </c>
      <c r="G76" s="223">
        <f t="shared" si="5"/>
        <v>0</v>
      </c>
      <c r="H76" s="223">
        <f t="shared" si="5"/>
        <v>0</v>
      </c>
      <c r="I76" s="223">
        <f t="shared" si="5"/>
        <v>0</v>
      </c>
      <c r="J76" s="223">
        <f t="shared" si="5"/>
        <v>0</v>
      </c>
      <c r="K76" s="223">
        <f t="shared" si="5"/>
        <v>0</v>
      </c>
      <c r="L76" s="223">
        <f t="shared" si="5"/>
        <v>0</v>
      </c>
      <c r="M76" s="223">
        <f t="shared" si="5"/>
        <v>0</v>
      </c>
      <c r="N76" s="223">
        <f t="shared" si="5"/>
        <v>0</v>
      </c>
      <c r="O76" s="223">
        <f t="shared" si="5"/>
        <v>0</v>
      </c>
      <c r="P76" s="223">
        <f t="shared" si="5"/>
        <v>0</v>
      </c>
      <c r="Q76" s="223">
        <f t="shared" si="5"/>
        <v>0</v>
      </c>
      <c r="R76" s="223">
        <f t="shared" si="5"/>
        <v>0</v>
      </c>
    </row>
    <row r="77" spans="2:18" ht="12.75" hidden="1">
      <c r="B77" s="221" t="s">
        <v>311</v>
      </c>
      <c r="C77" s="222" t="s">
        <v>312</v>
      </c>
      <c r="D77" s="222"/>
      <c r="E77" s="222"/>
      <c r="F77" s="223">
        <f t="shared" si="5"/>
        <v>0</v>
      </c>
      <c r="G77" s="223">
        <f t="shared" si="5"/>
        <v>0</v>
      </c>
      <c r="H77" s="223">
        <f t="shared" si="5"/>
        <v>0</v>
      </c>
      <c r="I77" s="223">
        <f t="shared" si="5"/>
        <v>0</v>
      </c>
      <c r="J77" s="223">
        <f t="shared" si="5"/>
        <v>0</v>
      </c>
      <c r="K77" s="223">
        <f t="shared" si="5"/>
        <v>0</v>
      </c>
      <c r="L77" s="223">
        <f t="shared" si="5"/>
        <v>0</v>
      </c>
      <c r="M77" s="223">
        <f t="shared" si="5"/>
        <v>0</v>
      </c>
      <c r="N77" s="223">
        <f t="shared" si="5"/>
        <v>0</v>
      </c>
      <c r="O77" s="223">
        <f t="shared" si="5"/>
        <v>0</v>
      </c>
      <c r="P77" s="223">
        <f t="shared" si="5"/>
        <v>0</v>
      </c>
      <c r="Q77" s="223">
        <f t="shared" si="5"/>
        <v>0</v>
      </c>
      <c r="R77" s="223">
        <f t="shared" si="5"/>
        <v>0</v>
      </c>
    </row>
    <row r="78" spans="2:18" ht="12.75" hidden="1">
      <c r="B78" s="221"/>
      <c r="C78" s="222" t="s">
        <v>313</v>
      </c>
      <c r="D78" s="222"/>
      <c r="E78" s="222"/>
      <c r="F78" s="223">
        <f aca="true" t="shared" si="6" ref="F78:R78">F77+F59+F65</f>
        <v>0</v>
      </c>
      <c r="G78" s="223">
        <f t="shared" si="6"/>
        <v>0</v>
      </c>
      <c r="H78" s="223">
        <f t="shared" si="6"/>
        <v>0</v>
      </c>
      <c r="I78" s="223">
        <f t="shared" si="6"/>
        <v>0</v>
      </c>
      <c r="J78" s="223">
        <f t="shared" si="6"/>
        <v>0</v>
      </c>
      <c r="K78" s="223">
        <f t="shared" si="6"/>
        <v>0</v>
      </c>
      <c r="L78" s="223">
        <f t="shared" si="6"/>
        <v>0</v>
      </c>
      <c r="M78" s="223">
        <f t="shared" si="6"/>
        <v>0</v>
      </c>
      <c r="N78" s="223">
        <f t="shared" si="6"/>
        <v>0</v>
      </c>
      <c r="O78" s="223">
        <f t="shared" si="6"/>
        <v>0</v>
      </c>
      <c r="P78" s="223">
        <f t="shared" si="6"/>
        <v>0</v>
      </c>
      <c r="Q78" s="223">
        <f t="shared" si="6"/>
        <v>0</v>
      </c>
      <c r="R78" s="223">
        <f t="shared" si="6"/>
        <v>0</v>
      </c>
    </row>
    <row r="79" spans="2:18" ht="12.75" hidden="1">
      <c r="B79" s="227"/>
      <c r="C79" s="228" t="s">
        <v>314</v>
      </c>
      <c r="D79" s="228"/>
      <c r="E79" s="228"/>
      <c r="F79" s="229">
        <f aca="true" t="shared" si="7" ref="F79:R79">F76-F77</f>
        <v>0</v>
      </c>
      <c r="G79" s="229">
        <f t="shared" si="7"/>
        <v>0</v>
      </c>
      <c r="H79" s="229">
        <f t="shared" si="7"/>
        <v>0</v>
      </c>
      <c r="I79" s="229">
        <f t="shared" si="7"/>
        <v>0</v>
      </c>
      <c r="J79" s="229">
        <f t="shared" si="7"/>
        <v>0</v>
      </c>
      <c r="K79" s="229">
        <f t="shared" si="7"/>
        <v>0</v>
      </c>
      <c r="L79" s="229">
        <f t="shared" si="7"/>
        <v>0</v>
      </c>
      <c r="M79" s="229">
        <f t="shared" si="7"/>
        <v>0</v>
      </c>
      <c r="N79" s="229">
        <f t="shared" si="7"/>
        <v>0</v>
      </c>
      <c r="O79" s="229">
        <f t="shared" si="7"/>
        <v>0</v>
      </c>
      <c r="P79" s="229">
        <f t="shared" si="7"/>
        <v>0</v>
      </c>
      <c r="Q79" s="229">
        <f t="shared" si="7"/>
        <v>0</v>
      </c>
      <c r="R79" s="229">
        <f t="shared" si="7"/>
        <v>0</v>
      </c>
    </row>
    <row r="80" spans="2:18" ht="12.75" hidden="1">
      <c r="B80" s="230"/>
      <c r="C80" s="231" t="s">
        <v>315</v>
      </c>
      <c r="D80" s="231"/>
      <c r="E80" s="231"/>
      <c r="F80" s="232">
        <f aca="true" t="shared" si="8" ref="F80:R80">F79+F47</f>
        <v>0</v>
      </c>
      <c r="G80" s="232">
        <f t="shared" si="8"/>
        <v>0</v>
      </c>
      <c r="H80" s="232">
        <f t="shared" si="8"/>
        <v>0</v>
      </c>
      <c r="I80" s="232">
        <f t="shared" si="8"/>
        <v>0</v>
      </c>
      <c r="J80" s="232">
        <f t="shared" si="8"/>
        <v>0</v>
      </c>
      <c r="K80" s="232">
        <f t="shared" si="8"/>
        <v>0</v>
      </c>
      <c r="L80" s="232">
        <f t="shared" si="8"/>
        <v>0</v>
      </c>
      <c r="M80" s="232">
        <f t="shared" si="8"/>
        <v>0</v>
      </c>
      <c r="N80" s="232">
        <f t="shared" si="8"/>
        <v>0</v>
      </c>
      <c r="O80" s="232">
        <f t="shared" si="8"/>
        <v>0</v>
      </c>
      <c r="P80" s="232">
        <f t="shared" si="8"/>
        <v>0</v>
      </c>
      <c r="Q80" s="232">
        <f t="shared" si="8"/>
        <v>0</v>
      </c>
      <c r="R80" s="232">
        <f t="shared" si="8"/>
        <v>0</v>
      </c>
    </row>
    <row r="82" spans="2:3" ht="12.75">
      <c r="B82" s="269" t="s">
        <v>299</v>
      </c>
      <c r="C82" s="217" t="s">
        <v>445</v>
      </c>
    </row>
  </sheetData>
  <sheetProtection/>
  <printOptions/>
  <pageMargins left="0.18" right="0.16" top="0.31" bottom="0.36" header="0.2" footer="0.21"/>
  <pageSetup horizontalDpi="600" verticalDpi="600" orientation="landscape" paperSize="9" scale="85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R130"/>
  <sheetViews>
    <sheetView showGridLines="0" zoomScalePageLayoutView="0" workbookViewId="0" topLeftCell="A1">
      <pane xSplit="5" ySplit="6" topLeftCell="F6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" sqref="B3"/>
    </sheetView>
  </sheetViews>
  <sheetFormatPr defaultColWidth="9.00390625" defaultRowHeight="12.75"/>
  <cols>
    <col min="1" max="1" width="3.125" style="2" customWidth="1"/>
    <col min="2" max="2" width="4.25390625" style="2" customWidth="1"/>
    <col min="3" max="3" width="53.625" style="2" bestFit="1" customWidth="1"/>
    <col min="4" max="4" width="4.125" style="2" bestFit="1" customWidth="1"/>
    <col min="5" max="5" width="3.625" style="2" customWidth="1"/>
    <col min="6" max="18" width="12.75390625" style="2" customWidth="1"/>
    <col min="19" max="16384" width="9.125" style="2" customWidth="1"/>
  </cols>
  <sheetData>
    <row r="1" ht="12.75">
      <c r="B1" s="132"/>
    </row>
    <row r="2" spans="1:18" ht="12.75">
      <c r="A2" s="387"/>
      <c r="B2" s="292" t="s">
        <v>470</v>
      </c>
      <c r="C2" s="133"/>
      <c r="D2" s="134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  <c r="R2" s="138"/>
    </row>
    <row r="3" spans="1:18" ht="12.75">
      <c r="A3" s="387"/>
      <c r="B3" s="90" t="s">
        <v>294</v>
      </c>
      <c r="C3" s="139"/>
      <c r="D3" s="140"/>
      <c r="E3" s="140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ht="12.75">
      <c r="A4" s="387"/>
      <c r="B4" s="165"/>
      <c r="C4" s="144"/>
      <c r="D4" s="145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1:18" ht="12.75">
      <c r="A5" s="387"/>
      <c r="B5" s="396" t="s">
        <v>452</v>
      </c>
      <c r="C5" s="144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</row>
    <row r="6" spans="1:18" ht="12.75">
      <c r="A6" s="387"/>
      <c r="B6" s="392" t="s">
        <v>126</v>
      </c>
      <c r="C6" s="388" t="s">
        <v>127</v>
      </c>
      <c r="D6" s="388"/>
      <c r="E6" s="388"/>
      <c r="F6" s="389">
        <f>Plán_výsledovka!F6</f>
        <v>2008</v>
      </c>
      <c r="G6" s="389">
        <f>F6+1</f>
        <v>2009</v>
      </c>
      <c r="H6" s="389">
        <f aca="true" t="shared" si="0" ref="H6:R6">G6+1</f>
        <v>2010</v>
      </c>
      <c r="I6" s="389">
        <f t="shared" si="0"/>
        <v>2011</v>
      </c>
      <c r="J6" s="389">
        <f t="shared" si="0"/>
        <v>2012</v>
      </c>
      <c r="K6" s="389">
        <f t="shared" si="0"/>
        <v>2013</v>
      </c>
      <c r="L6" s="389">
        <f t="shared" si="0"/>
        <v>2014</v>
      </c>
      <c r="M6" s="389">
        <f t="shared" si="0"/>
        <v>2015</v>
      </c>
      <c r="N6" s="389">
        <f t="shared" si="0"/>
        <v>2016</v>
      </c>
      <c r="O6" s="389">
        <f t="shared" si="0"/>
        <v>2017</v>
      </c>
      <c r="P6" s="389">
        <f t="shared" si="0"/>
        <v>2018</v>
      </c>
      <c r="Q6" s="389">
        <f t="shared" si="0"/>
        <v>2019</v>
      </c>
      <c r="R6" s="397">
        <f t="shared" si="0"/>
        <v>2020</v>
      </c>
    </row>
    <row r="7" spans="1:18" ht="12.75">
      <c r="A7" s="387"/>
      <c r="B7" s="154" t="s">
        <v>128</v>
      </c>
      <c r="C7" s="155" t="s">
        <v>316</v>
      </c>
      <c r="D7" s="155"/>
      <c r="E7" s="155"/>
      <c r="F7" s="398">
        <f aca="true" t="shared" si="1" ref="F7:R7">F8+F9+F38+F68</f>
        <v>0</v>
      </c>
      <c r="G7" s="398">
        <f t="shared" si="1"/>
        <v>0</v>
      </c>
      <c r="H7" s="398">
        <f t="shared" si="1"/>
        <v>0</v>
      </c>
      <c r="I7" s="398">
        <f t="shared" si="1"/>
        <v>0</v>
      </c>
      <c r="J7" s="398">
        <f t="shared" si="1"/>
        <v>0</v>
      </c>
      <c r="K7" s="398">
        <f t="shared" si="1"/>
        <v>0</v>
      </c>
      <c r="L7" s="398">
        <f t="shared" si="1"/>
        <v>0</v>
      </c>
      <c r="M7" s="398">
        <f t="shared" si="1"/>
        <v>0</v>
      </c>
      <c r="N7" s="398">
        <f t="shared" si="1"/>
        <v>0</v>
      </c>
      <c r="O7" s="398">
        <f t="shared" si="1"/>
        <v>0</v>
      </c>
      <c r="P7" s="398">
        <f t="shared" si="1"/>
        <v>0</v>
      </c>
      <c r="Q7" s="398">
        <f t="shared" si="1"/>
        <v>0</v>
      </c>
      <c r="R7" s="399">
        <f t="shared" si="1"/>
        <v>0</v>
      </c>
    </row>
    <row r="8" spans="2:18" ht="12.75">
      <c r="B8" s="156" t="s">
        <v>129</v>
      </c>
      <c r="C8" s="157" t="s">
        <v>317</v>
      </c>
      <c r="D8" s="157"/>
      <c r="E8" s="157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2:18" ht="12.75">
      <c r="B9" s="158" t="s">
        <v>130</v>
      </c>
      <c r="C9" s="159" t="s">
        <v>318</v>
      </c>
      <c r="D9" s="159"/>
      <c r="E9" s="159"/>
      <c r="F9" s="350">
        <f aca="true" t="shared" si="2" ref="F9:R9">F10+F19+F29</f>
        <v>0</v>
      </c>
      <c r="G9" s="350">
        <f t="shared" si="2"/>
        <v>0</v>
      </c>
      <c r="H9" s="350">
        <f t="shared" si="2"/>
        <v>0</v>
      </c>
      <c r="I9" s="350">
        <f t="shared" si="2"/>
        <v>0</v>
      </c>
      <c r="J9" s="350">
        <f t="shared" si="2"/>
        <v>0</v>
      </c>
      <c r="K9" s="350">
        <f t="shared" si="2"/>
        <v>0</v>
      </c>
      <c r="L9" s="350">
        <f t="shared" si="2"/>
        <v>0</v>
      </c>
      <c r="M9" s="350">
        <f t="shared" si="2"/>
        <v>0</v>
      </c>
      <c r="N9" s="350">
        <f t="shared" si="2"/>
        <v>0</v>
      </c>
      <c r="O9" s="350">
        <f t="shared" si="2"/>
        <v>0</v>
      </c>
      <c r="P9" s="350">
        <f t="shared" si="2"/>
        <v>0</v>
      </c>
      <c r="Q9" s="350">
        <f t="shared" si="2"/>
        <v>0</v>
      </c>
      <c r="R9" s="350">
        <f t="shared" si="2"/>
        <v>0</v>
      </c>
    </row>
    <row r="10" spans="2:18" ht="12.75">
      <c r="B10" s="293" t="s">
        <v>131</v>
      </c>
      <c r="C10" s="294" t="s">
        <v>319</v>
      </c>
      <c r="D10" s="294"/>
      <c r="E10" s="294"/>
      <c r="F10" s="351">
        <f aca="true" t="shared" si="3" ref="F10:R10">SUM(F11:F18)</f>
        <v>0</v>
      </c>
      <c r="G10" s="351">
        <f t="shared" si="3"/>
        <v>0</v>
      </c>
      <c r="H10" s="351">
        <f t="shared" si="3"/>
        <v>0</v>
      </c>
      <c r="I10" s="351">
        <f t="shared" si="3"/>
        <v>0</v>
      </c>
      <c r="J10" s="351">
        <f t="shared" si="3"/>
        <v>0</v>
      </c>
      <c r="K10" s="351">
        <f t="shared" si="3"/>
        <v>0</v>
      </c>
      <c r="L10" s="351">
        <f t="shared" si="3"/>
        <v>0</v>
      </c>
      <c r="M10" s="351">
        <f t="shared" si="3"/>
        <v>0</v>
      </c>
      <c r="N10" s="351">
        <f t="shared" si="3"/>
        <v>0</v>
      </c>
      <c r="O10" s="351">
        <f t="shared" si="3"/>
        <v>0</v>
      </c>
      <c r="P10" s="351">
        <f t="shared" si="3"/>
        <v>0</v>
      </c>
      <c r="Q10" s="351">
        <f t="shared" si="3"/>
        <v>0</v>
      </c>
      <c r="R10" s="351">
        <f t="shared" si="3"/>
        <v>0</v>
      </c>
    </row>
    <row r="11" spans="2:18" ht="12.75">
      <c r="B11" s="296" t="s">
        <v>132</v>
      </c>
      <c r="C11" s="297" t="s">
        <v>320</v>
      </c>
      <c r="D11" s="297"/>
      <c r="E11" s="297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</row>
    <row r="12" spans="2:18" ht="12.75">
      <c r="B12" s="296" t="s">
        <v>133</v>
      </c>
      <c r="C12" s="297" t="s">
        <v>321</v>
      </c>
      <c r="D12" s="297"/>
      <c r="E12" s="297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</row>
    <row r="13" spans="2:18" ht="12.75">
      <c r="B13" s="296" t="s">
        <v>134</v>
      </c>
      <c r="C13" s="297" t="s">
        <v>322</v>
      </c>
      <c r="D13" s="297"/>
      <c r="E13" s="297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</row>
    <row r="14" spans="2:18" ht="12.75">
      <c r="B14" s="296" t="s">
        <v>135</v>
      </c>
      <c r="C14" s="297" t="s">
        <v>323</v>
      </c>
      <c r="D14" s="297"/>
      <c r="E14" s="297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</row>
    <row r="15" spans="2:18" ht="12.75">
      <c r="B15" s="296" t="s">
        <v>136</v>
      </c>
      <c r="C15" s="297" t="s">
        <v>324</v>
      </c>
      <c r="D15" s="297"/>
      <c r="E15" s="297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</row>
    <row r="16" spans="2:18" ht="12.75">
      <c r="B16" s="296" t="s">
        <v>137</v>
      </c>
      <c r="C16" s="297" t="s">
        <v>325</v>
      </c>
      <c r="D16" s="297"/>
      <c r="E16" s="297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</row>
    <row r="17" spans="2:18" ht="12.75">
      <c r="B17" s="296" t="s">
        <v>138</v>
      </c>
      <c r="C17" s="297" t="s">
        <v>326</v>
      </c>
      <c r="D17" s="297"/>
      <c r="E17" s="297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</row>
    <row r="18" spans="2:18" ht="12.75">
      <c r="B18" s="299" t="s">
        <v>139</v>
      </c>
      <c r="C18" s="300" t="s">
        <v>327</v>
      </c>
      <c r="D18" s="300"/>
      <c r="E18" s="300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</row>
    <row r="19" spans="2:18" ht="12.75">
      <c r="B19" s="293" t="s">
        <v>140</v>
      </c>
      <c r="C19" s="294" t="s">
        <v>328</v>
      </c>
      <c r="D19" s="294"/>
      <c r="E19" s="294"/>
      <c r="F19" s="351">
        <f aca="true" t="shared" si="4" ref="F19:R19">SUM(F20:F28)</f>
        <v>0</v>
      </c>
      <c r="G19" s="351">
        <f t="shared" si="4"/>
        <v>0</v>
      </c>
      <c r="H19" s="351">
        <f t="shared" si="4"/>
        <v>0</v>
      </c>
      <c r="I19" s="351">
        <f t="shared" si="4"/>
        <v>0</v>
      </c>
      <c r="J19" s="351">
        <f t="shared" si="4"/>
        <v>0</v>
      </c>
      <c r="K19" s="351">
        <f t="shared" si="4"/>
        <v>0</v>
      </c>
      <c r="L19" s="351">
        <f t="shared" si="4"/>
        <v>0</v>
      </c>
      <c r="M19" s="351">
        <f t="shared" si="4"/>
        <v>0</v>
      </c>
      <c r="N19" s="351">
        <f t="shared" si="4"/>
        <v>0</v>
      </c>
      <c r="O19" s="351">
        <f t="shared" si="4"/>
        <v>0</v>
      </c>
      <c r="P19" s="351">
        <f t="shared" si="4"/>
        <v>0</v>
      </c>
      <c r="Q19" s="351">
        <f t="shared" si="4"/>
        <v>0</v>
      </c>
      <c r="R19" s="351">
        <f t="shared" si="4"/>
        <v>0</v>
      </c>
    </row>
    <row r="20" spans="2:18" ht="12.75">
      <c r="B20" s="296" t="s">
        <v>141</v>
      </c>
      <c r="C20" s="297" t="s">
        <v>329</v>
      </c>
      <c r="D20" s="297"/>
      <c r="E20" s="297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</row>
    <row r="21" spans="2:18" ht="12.75">
      <c r="B21" s="296" t="s">
        <v>142</v>
      </c>
      <c r="C21" s="297" t="s">
        <v>330</v>
      </c>
      <c r="D21" s="297"/>
      <c r="E21" s="297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</row>
    <row r="22" spans="2:18" ht="12.75">
      <c r="B22" s="296" t="s">
        <v>143</v>
      </c>
      <c r="C22" s="297" t="s">
        <v>331</v>
      </c>
      <c r="D22" s="297"/>
      <c r="E22" s="297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</row>
    <row r="23" spans="2:18" ht="12.75">
      <c r="B23" s="296" t="s">
        <v>144</v>
      </c>
      <c r="C23" s="297" t="s">
        <v>332</v>
      </c>
      <c r="D23" s="297"/>
      <c r="E23" s="297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</row>
    <row r="24" spans="2:18" ht="12.75">
      <c r="B24" s="296" t="s">
        <v>145</v>
      </c>
      <c r="C24" s="297" t="s">
        <v>333</v>
      </c>
      <c r="D24" s="297"/>
      <c r="E24" s="297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</row>
    <row r="25" spans="2:18" ht="12.75">
      <c r="B25" s="296" t="s">
        <v>146</v>
      </c>
      <c r="C25" s="297" t="s">
        <v>334</v>
      </c>
      <c r="D25" s="297"/>
      <c r="E25" s="297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</row>
    <row r="26" spans="2:18" ht="12.75">
      <c r="B26" s="296" t="s">
        <v>147</v>
      </c>
      <c r="C26" s="297" t="s">
        <v>335</v>
      </c>
      <c r="D26" s="297"/>
      <c r="E26" s="297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</row>
    <row r="27" spans="2:18" ht="12.75">
      <c r="B27" s="296" t="s">
        <v>148</v>
      </c>
      <c r="C27" s="297" t="s">
        <v>336</v>
      </c>
      <c r="D27" s="297"/>
      <c r="E27" s="297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</row>
    <row r="28" spans="2:18" ht="12.75">
      <c r="B28" s="299" t="s">
        <v>149</v>
      </c>
      <c r="C28" s="300" t="s">
        <v>337</v>
      </c>
      <c r="D28" s="300"/>
      <c r="E28" s="300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2:18" ht="12.75">
      <c r="B29" s="293" t="s">
        <v>150</v>
      </c>
      <c r="C29" s="294" t="s">
        <v>338</v>
      </c>
      <c r="D29" s="294"/>
      <c r="E29" s="294"/>
      <c r="F29" s="351">
        <f aca="true" t="shared" si="5" ref="F29:R29">SUM(F30:F37)</f>
        <v>0</v>
      </c>
      <c r="G29" s="351">
        <f t="shared" si="5"/>
        <v>0</v>
      </c>
      <c r="H29" s="351">
        <f t="shared" si="5"/>
        <v>0</v>
      </c>
      <c r="I29" s="351">
        <f t="shared" si="5"/>
        <v>0</v>
      </c>
      <c r="J29" s="351">
        <f t="shared" si="5"/>
        <v>0</v>
      </c>
      <c r="K29" s="351">
        <f t="shared" si="5"/>
        <v>0</v>
      </c>
      <c r="L29" s="351">
        <f t="shared" si="5"/>
        <v>0</v>
      </c>
      <c r="M29" s="351">
        <f t="shared" si="5"/>
        <v>0</v>
      </c>
      <c r="N29" s="351">
        <f t="shared" si="5"/>
        <v>0</v>
      </c>
      <c r="O29" s="351">
        <f t="shared" si="5"/>
        <v>0</v>
      </c>
      <c r="P29" s="351">
        <f t="shared" si="5"/>
        <v>0</v>
      </c>
      <c r="Q29" s="351">
        <f t="shared" si="5"/>
        <v>0</v>
      </c>
      <c r="R29" s="351">
        <f t="shared" si="5"/>
        <v>0</v>
      </c>
    </row>
    <row r="30" spans="2:18" ht="12.75">
      <c r="B30" s="296" t="s">
        <v>151</v>
      </c>
      <c r="C30" s="297" t="s">
        <v>339</v>
      </c>
      <c r="D30" s="297"/>
      <c r="E30" s="297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</row>
    <row r="31" spans="2:18" ht="12.75">
      <c r="B31" s="296" t="s">
        <v>152</v>
      </c>
      <c r="C31" s="297" t="s">
        <v>340</v>
      </c>
      <c r="D31" s="297"/>
      <c r="E31" s="297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</row>
    <row r="32" spans="2:18" ht="12.75">
      <c r="B32" s="296" t="s">
        <v>153</v>
      </c>
      <c r="C32" s="297" t="s">
        <v>341</v>
      </c>
      <c r="D32" s="297"/>
      <c r="E32" s="297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</row>
    <row r="33" spans="2:18" ht="12.75">
      <c r="B33" s="296" t="s">
        <v>154</v>
      </c>
      <c r="C33" s="297" t="s">
        <v>342</v>
      </c>
      <c r="D33" s="297"/>
      <c r="E33" s="297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</row>
    <row r="34" spans="2:18" ht="12.75">
      <c r="B34" s="296" t="s">
        <v>155</v>
      </c>
      <c r="C34" s="297" t="s">
        <v>343</v>
      </c>
      <c r="D34" s="297"/>
      <c r="E34" s="297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</row>
    <row r="35" spans="2:18" ht="12.75">
      <c r="B35" s="296" t="s">
        <v>156</v>
      </c>
      <c r="C35" s="297" t="s">
        <v>344</v>
      </c>
      <c r="D35" s="297"/>
      <c r="E35" s="297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</row>
    <row r="36" spans="2:18" ht="12.75">
      <c r="B36" s="296" t="s">
        <v>157</v>
      </c>
      <c r="C36" s="297" t="s">
        <v>345</v>
      </c>
      <c r="D36" s="297"/>
      <c r="E36" s="297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</row>
    <row r="37" spans="2:18" ht="12.75">
      <c r="B37" s="299" t="s">
        <v>158</v>
      </c>
      <c r="C37" s="300" t="s">
        <v>346</v>
      </c>
      <c r="D37" s="300"/>
      <c r="E37" s="300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</row>
    <row r="38" spans="2:18" ht="12.75">
      <c r="B38" s="158" t="s">
        <v>159</v>
      </c>
      <c r="C38" s="159" t="s">
        <v>347</v>
      </c>
      <c r="D38" s="159"/>
      <c r="E38" s="159"/>
      <c r="F38" s="350">
        <f aca="true" t="shared" si="6" ref="F38:R38">F39+F47+F54+F62</f>
        <v>0</v>
      </c>
      <c r="G38" s="350">
        <f t="shared" si="6"/>
        <v>0</v>
      </c>
      <c r="H38" s="350">
        <f t="shared" si="6"/>
        <v>0</v>
      </c>
      <c r="I38" s="350">
        <f t="shared" si="6"/>
        <v>0</v>
      </c>
      <c r="J38" s="350">
        <f t="shared" si="6"/>
        <v>0</v>
      </c>
      <c r="K38" s="350">
        <f t="shared" si="6"/>
        <v>0</v>
      </c>
      <c r="L38" s="350">
        <f t="shared" si="6"/>
        <v>0</v>
      </c>
      <c r="M38" s="350">
        <f t="shared" si="6"/>
        <v>0</v>
      </c>
      <c r="N38" s="350">
        <f t="shared" si="6"/>
        <v>0</v>
      </c>
      <c r="O38" s="350">
        <f t="shared" si="6"/>
        <v>0</v>
      </c>
      <c r="P38" s="350">
        <f t="shared" si="6"/>
        <v>0</v>
      </c>
      <c r="Q38" s="350">
        <f t="shared" si="6"/>
        <v>0</v>
      </c>
      <c r="R38" s="350">
        <f t="shared" si="6"/>
        <v>0</v>
      </c>
    </row>
    <row r="39" spans="2:18" ht="12.75">
      <c r="B39" s="293" t="s">
        <v>160</v>
      </c>
      <c r="C39" s="294" t="s">
        <v>348</v>
      </c>
      <c r="D39" s="294"/>
      <c r="E39" s="294"/>
      <c r="F39" s="351">
        <f aca="true" t="shared" si="7" ref="F39:R39">SUM(F40:F46)</f>
        <v>0</v>
      </c>
      <c r="G39" s="351">
        <f t="shared" si="7"/>
        <v>0</v>
      </c>
      <c r="H39" s="351">
        <f t="shared" si="7"/>
        <v>0</v>
      </c>
      <c r="I39" s="351">
        <f t="shared" si="7"/>
        <v>0</v>
      </c>
      <c r="J39" s="351">
        <f t="shared" si="7"/>
        <v>0</v>
      </c>
      <c r="K39" s="351">
        <f t="shared" si="7"/>
        <v>0</v>
      </c>
      <c r="L39" s="351">
        <f t="shared" si="7"/>
        <v>0</v>
      </c>
      <c r="M39" s="351">
        <f t="shared" si="7"/>
        <v>0</v>
      </c>
      <c r="N39" s="351">
        <f t="shared" si="7"/>
        <v>0</v>
      </c>
      <c r="O39" s="351">
        <f t="shared" si="7"/>
        <v>0</v>
      </c>
      <c r="P39" s="351">
        <f t="shared" si="7"/>
        <v>0</v>
      </c>
      <c r="Q39" s="351">
        <f t="shared" si="7"/>
        <v>0</v>
      </c>
      <c r="R39" s="351">
        <f t="shared" si="7"/>
        <v>0</v>
      </c>
    </row>
    <row r="40" spans="2:18" ht="12.75">
      <c r="B40" s="296" t="s">
        <v>161</v>
      </c>
      <c r="C40" s="297" t="s">
        <v>349</v>
      </c>
      <c r="D40" s="297"/>
      <c r="E40" s="297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</row>
    <row r="41" spans="2:18" ht="12.75">
      <c r="B41" s="296" t="s">
        <v>162</v>
      </c>
      <c r="C41" s="297" t="s">
        <v>350</v>
      </c>
      <c r="D41" s="297"/>
      <c r="E41" s="297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</row>
    <row r="42" spans="2:18" ht="12.75">
      <c r="B42" s="296" t="s">
        <v>163</v>
      </c>
      <c r="C42" s="297" t="s">
        <v>351</v>
      </c>
      <c r="D42" s="297"/>
      <c r="E42" s="297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2:18" ht="12.75">
      <c r="B43" s="296" t="s">
        <v>164</v>
      </c>
      <c r="C43" s="297" t="s">
        <v>352</v>
      </c>
      <c r="D43" s="297"/>
      <c r="E43" s="297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2:18" ht="12.75">
      <c r="B44" s="296" t="s">
        <v>165</v>
      </c>
      <c r="C44" s="297" t="s">
        <v>353</v>
      </c>
      <c r="D44" s="297"/>
      <c r="E44" s="297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2:18" ht="12.75">
      <c r="B45" s="296" t="s">
        <v>166</v>
      </c>
      <c r="C45" s="297" t="s">
        <v>354</v>
      </c>
      <c r="D45" s="297"/>
      <c r="E45" s="297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</row>
    <row r="46" spans="2:18" ht="12.75">
      <c r="B46" s="299" t="s">
        <v>167</v>
      </c>
      <c r="C46" s="300" t="s">
        <v>355</v>
      </c>
      <c r="D46" s="300"/>
      <c r="E46" s="300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</row>
    <row r="47" spans="2:18" ht="12.75">
      <c r="B47" s="293" t="s">
        <v>168</v>
      </c>
      <c r="C47" s="294" t="s">
        <v>356</v>
      </c>
      <c r="D47" s="294"/>
      <c r="E47" s="294"/>
      <c r="F47" s="351">
        <f aca="true" t="shared" si="8" ref="F47:R47">SUM(F48:F53)</f>
        <v>0</v>
      </c>
      <c r="G47" s="351">
        <f t="shared" si="8"/>
        <v>0</v>
      </c>
      <c r="H47" s="351">
        <f t="shared" si="8"/>
        <v>0</v>
      </c>
      <c r="I47" s="351">
        <f t="shared" si="8"/>
        <v>0</v>
      </c>
      <c r="J47" s="351">
        <f t="shared" si="8"/>
        <v>0</v>
      </c>
      <c r="K47" s="351">
        <f t="shared" si="8"/>
        <v>0</v>
      </c>
      <c r="L47" s="351">
        <f t="shared" si="8"/>
        <v>0</v>
      </c>
      <c r="M47" s="351">
        <f t="shared" si="8"/>
        <v>0</v>
      </c>
      <c r="N47" s="351">
        <f t="shared" si="8"/>
        <v>0</v>
      </c>
      <c r="O47" s="351">
        <f t="shared" si="8"/>
        <v>0</v>
      </c>
      <c r="P47" s="351">
        <f t="shared" si="8"/>
        <v>0</v>
      </c>
      <c r="Q47" s="351">
        <f t="shared" si="8"/>
        <v>0</v>
      </c>
      <c r="R47" s="351">
        <f t="shared" si="8"/>
        <v>0</v>
      </c>
    </row>
    <row r="48" spans="2:18" ht="12.75">
      <c r="B48" s="296" t="s">
        <v>169</v>
      </c>
      <c r="C48" s="297" t="s">
        <v>357</v>
      </c>
      <c r="D48" s="297"/>
      <c r="E48" s="297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</row>
    <row r="49" spans="2:18" ht="12.75">
      <c r="B49" s="296" t="s">
        <v>170</v>
      </c>
      <c r="C49" s="297" t="s">
        <v>358</v>
      </c>
      <c r="D49" s="297"/>
      <c r="E49" s="297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</row>
    <row r="50" spans="2:18" ht="12.75">
      <c r="B50" s="296" t="s">
        <v>171</v>
      </c>
      <c r="C50" s="297" t="s">
        <v>359</v>
      </c>
      <c r="D50" s="297"/>
      <c r="E50" s="297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</row>
    <row r="51" spans="2:18" ht="12.75">
      <c r="B51" s="296" t="s">
        <v>172</v>
      </c>
      <c r="C51" s="297" t="s">
        <v>360</v>
      </c>
      <c r="D51" s="297"/>
      <c r="E51" s="297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</row>
    <row r="52" spans="2:18" ht="12.75">
      <c r="B52" s="296" t="s">
        <v>173</v>
      </c>
      <c r="C52" s="297" t="s">
        <v>361</v>
      </c>
      <c r="D52" s="297"/>
      <c r="E52" s="297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8" ht="12.75">
      <c r="B53" s="299" t="s">
        <v>174</v>
      </c>
      <c r="C53" s="300" t="s">
        <v>362</v>
      </c>
      <c r="D53" s="300"/>
      <c r="E53" s="300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</row>
    <row r="54" spans="2:18" ht="12.75">
      <c r="B54" s="293" t="s">
        <v>175</v>
      </c>
      <c r="C54" s="294" t="s">
        <v>363</v>
      </c>
      <c r="D54" s="294"/>
      <c r="E54" s="294"/>
      <c r="F54" s="351">
        <f aca="true" t="shared" si="9" ref="F54:R54">SUM(F55:F61)</f>
        <v>0</v>
      </c>
      <c r="G54" s="351">
        <f t="shared" si="9"/>
        <v>0</v>
      </c>
      <c r="H54" s="351">
        <f t="shared" si="9"/>
        <v>0</v>
      </c>
      <c r="I54" s="351">
        <f t="shared" si="9"/>
        <v>0</v>
      </c>
      <c r="J54" s="351">
        <f t="shared" si="9"/>
        <v>0</v>
      </c>
      <c r="K54" s="351">
        <f t="shared" si="9"/>
        <v>0</v>
      </c>
      <c r="L54" s="351">
        <f t="shared" si="9"/>
        <v>0</v>
      </c>
      <c r="M54" s="351">
        <f t="shared" si="9"/>
        <v>0</v>
      </c>
      <c r="N54" s="351">
        <f t="shared" si="9"/>
        <v>0</v>
      </c>
      <c r="O54" s="351">
        <f t="shared" si="9"/>
        <v>0</v>
      </c>
      <c r="P54" s="351">
        <f t="shared" si="9"/>
        <v>0</v>
      </c>
      <c r="Q54" s="351">
        <f t="shared" si="9"/>
        <v>0</v>
      </c>
      <c r="R54" s="351">
        <f t="shared" si="9"/>
        <v>0</v>
      </c>
    </row>
    <row r="55" spans="2:18" ht="12.75">
      <c r="B55" s="296" t="s">
        <v>176</v>
      </c>
      <c r="C55" s="297" t="s">
        <v>357</v>
      </c>
      <c r="D55" s="297"/>
      <c r="E55" s="297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</row>
    <row r="56" spans="2:18" ht="12.75">
      <c r="B56" s="296" t="s">
        <v>177</v>
      </c>
      <c r="C56" s="297" t="s">
        <v>358</v>
      </c>
      <c r="D56" s="297"/>
      <c r="E56" s="297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</row>
    <row r="57" spans="2:18" ht="12.75">
      <c r="B57" s="296" t="s">
        <v>178</v>
      </c>
      <c r="C57" s="297" t="s">
        <v>364</v>
      </c>
      <c r="D57" s="297"/>
      <c r="E57" s="297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</row>
    <row r="58" spans="2:18" ht="12.75">
      <c r="B58" s="296" t="s">
        <v>179</v>
      </c>
      <c r="C58" s="297" t="s">
        <v>365</v>
      </c>
      <c r="D58" s="297"/>
      <c r="E58" s="297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</row>
    <row r="59" spans="2:18" ht="12.75">
      <c r="B59" s="296" t="s">
        <v>180</v>
      </c>
      <c r="C59" s="297" t="s">
        <v>366</v>
      </c>
      <c r="D59" s="297"/>
      <c r="E59" s="297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</row>
    <row r="60" spans="2:18" ht="12.75">
      <c r="B60" s="296" t="s">
        <v>181</v>
      </c>
      <c r="C60" s="297" t="s">
        <v>367</v>
      </c>
      <c r="D60" s="297"/>
      <c r="E60" s="297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</row>
    <row r="61" spans="2:18" ht="12.75">
      <c r="B61" s="299" t="s">
        <v>182</v>
      </c>
      <c r="C61" s="300" t="s">
        <v>368</v>
      </c>
      <c r="D61" s="300"/>
      <c r="E61" s="300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</row>
    <row r="62" spans="2:18" ht="12.75">
      <c r="B62" s="293" t="s">
        <v>183</v>
      </c>
      <c r="C62" s="294" t="s">
        <v>369</v>
      </c>
      <c r="D62" s="294"/>
      <c r="E62" s="294"/>
      <c r="F62" s="351">
        <f aca="true" t="shared" si="10" ref="F62:R62">SUM(F63:F67)</f>
        <v>0</v>
      </c>
      <c r="G62" s="351">
        <f t="shared" si="10"/>
        <v>0</v>
      </c>
      <c r="H62" s="351">
        <f t="shared" si="10"/>
        <v>0</v>
      </c>
      <c r="I62" s="351">
        <f t="shared" si="10"/>
        <v>0</v>
      </c>
      <c r="J62" s="351">
        <f t="shared" si="10"/>
        <v>0</v>
      </c>
      <c r="K62" s="351">
        <f t="shared" si="10"/>
        <v>0</v>
      </c>
      <c r="L62" s="351">
        <f t="shared" si="10"/>
        <v>0</v>
      </c>
      <c r="M62" s="351">
        <f t="shared" si="10"/>
        <v>0</v>
      </c>
      <c r="N62" s="351">
        <f t="shared" si="10"/>
        <v>0</v>
      </c>
      <c r="O62" s="351">
        <f t="shared" si="10"/>
        <v>0</v>
      </c>
      <c r="P62" s="351">
        <f t="shared" si="10"/>
        <v>0</v>
      </c>
      <c r="Q62" s="351">
        <f t="shared" si="10"/>
        <v>0</v>
      </c>
      <c r="R62" s="351">
        <f t="shared" si="10"/>
        <v>0</v>
      </c>
    </row>
    <row r="63" spans="2:18" ht="12.75">
      <c r="B63" s="296" t="s">
        <v>184</v>
      </c>
      <c r="C63" s="297" t="s">
        <v>370</v>
      </c>
      <c r="D63" s="297"/>
      <c r="E63" s="297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</row>
    <row r="64" spans="2:18" ht="12.75">
      <c r="B64" s="296" t="s">
        <v>185</v>
      </c>
      <c r="C64" s="297" t="s">
        <v>371</v>
      </c>
      <c r="D64" s="297"/>
      <c r="E64" s="297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</row>
    <row r="65" spans="2:18" ht="12.75">
      <c r="B65" s="296" t="s">
        <v>186</v>
      </c>
      <c r="C65" s="297" t="s">
        <v>372</v>
      </c>
      <c r="D65" s="297"/>
      <c r="E65" s="297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</row>
    <row r="66" spans="2:18" ht="12.75">
      <c r="B66" s="296" t="s">
        <v>187</v>
      </c>
      <c r="C66" s="297" t="s">
        <v>373</v>
      </c>
      <c r="D66" s="297"/>
      <c r="E66" s="297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</row>
    <row r="67" spans="2:18" ht="12.75">
      <c r="B67" s="299" t="s">
        <v>188</v>
      </c>
      <c r="C67" s="300" t="s">
        <v>374</v>
      </c>
      <c r="D67" s="300"/>
      <c r="E67" s="300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</row>
    <row r="68" spans="2:18" ht="12.75">
      <c r="B68" s="158" t="s">
        <v>189</v>
      </c>
      <c r="C68" s="159" t="s">
        <v>375</v>
      </c>
      <c r="D68" s="159"/>
      <c r="E68" s="159"/>
      <c r="F68" s="350">
        <f aca="true" t="shared" si="11" ref="F68:R68">F69+F70</f>
        <v>0</v>
      </c>
      <c r="G68" s="350">
        <f t="shared" si="11"/>
        <v>0</v>
      </c>
      <c r="H68" s="350">
        <f t="shared" si="11"/>
        <v>0</v>
      </c>
      <c r="I68" s="350">
        <f t="shared" si="11"/>
        <v>0</v>
      </c>
      <c r="J68" s="350">
        <f t="shared" si="11"/>
        <v>0</v>
      </c>
      <c r="K68" s="350">
        <f t="shared" si="11"/>
        <v>0</v>
      </c>
      <c r="L68" s="350">
        <f t="shared" si="11"/>
        <v>0</v>
      </c>
      <c r="M68" s="350">
        <f t="shared" si="11"/>
        <v>0</v>
      </c>
      <c r="N68" s="350">
        <f t="shared" si="11"/>
        <v>0</v>
      </c>
      <c r="O68" s="350">
        <f t="shared" si="11"/>
        <v>0</v>
      </c>
      <c r="P68" s="350">
        <f t="shared" si="11"/>
        <v>0</v>
      </c>
      <c r="Q68" s="350">
        <f t="shared" si="11"/>
        <v>0</v>
      </c>
      <c r="R68" s="350">
        <f t="shared" si="11"/>
        <v>0</v>
      </c>
    </row>
    <row r="69" spans="2:18" ht="12.75">
      <c r="B69" s="302" t="s">
        <v>190</v>
      </c>
      <c r="C69" s="303" t="s">
        <v>376</v>
      </c>
      <c r="D69" s="303"/>
      <c r="E69" s="303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</row>
    <row r="70" spans="2:18" ht="12.75">
      <c r="B70" s="299" t="s">
        <v>191</v>
      </c>
      <c r="C70" s="300" t="s">
        <v>377</v>
      </c>
      <c r="D70" s="300"/>
      <c r="E70" s="300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</row>
    <row r="71" spans="2:18" ht="12.75">
      <c r="B71" s="162" t="s">
        <v>192</v>
      </c>
      <c r="C71" s="163" t="s">
        <v>378</v>
      </c>
      <c r="D71" s="163"/>
      <c r="E71" s="163"/>
      <c r="F71" s="355">
        <f aca="true" t="shared" si="12" ref="F71:R71">F72+F92+F122</f>
        <v>0</v>
      </c>
      <c r="G71" s="355">
        <f t="shared" si="12"/>
        <v>0</v>
      </c>
      <c r="H71" s="355">
        <f t="shared" si="12"/>
        <v>0</v>
      </c>
      <c r="I71" s="355">
        <f t="shared" si="12"/>
        <v>0</v>
      </c>
      <c r="J71" s="355">
        <f t="shared" si="12"/>
        <v>0</v>
      </c>
      <c r="K71" s="355">
        <f t="shared" si="12"/>
        <v>0</v>
      </c>
      <c r="L71" s="355">
        <f t="shared" si="12"/>
        <v>0</v>
      </c>
      <c r="M71" s="355">
        <f t="shared" si="12"/>
        <v>0</v>
      </c>
      <c r="N71" s="355">
        <f t="shared" si="12"/>
        <v>0</v>
      </c>
      <c r="O71" s="355">
        <f t="shared" si="12"/>
        <v>0</v>
      </c>
      <c r="P71" s="355">
        <f t="shared" si="12"/>
        <v>0</v>
      </c>
      <c r="Q71" s="355">
        <f t="shared" si="12"/>
        <v>0</v>
      </c>
      <c r="R71" s="355">
        <f t="shared" si="12"/>
        <v>0</v>
      </c>
    </row>
    <row r="72" spans="2:18" ht="12.75">
      <c r="B72" s="158" t="s">
        <v>193</v>
      </c>
      <c r="C72" s="159" t="s">
        <v>379</v>
      </c>
      <c r="D72" s="159"/>
      <c r="E72" s="159"/>
      <c r="F72" s="350">
        <f aca="true" t="shared" si="13" ref="F72:R72">F73+F77+F84+F88+F91</f>
        <v>0</v>
      </c>
      <c r="G72" s="350">
        <f t="shared" si="13"/>
        <v>0</v>
      </c>
      <c r="H72" s="350">
        <f t="shared" si="13"/>
        <v>0</v>
      </c>
      <c r="I72" s="350">
        <f t="shared" si="13"/>
        <v>0</v>
      </c>
      <c r="J72" s="350">
        <f t="shared" si="13"/>
        <v>0</v>
      </c>
      <c r="K72" s="350">
        <f t="shared" si="13"/>
        <v>0</v>
      </c>
      <c r="L72" s="350">
        <f t="shared" si="13"/>
        <v>0</v>
      </c>
      <c r="M72" s="350">
        <f t="shared" si="13"/>
        <v>0</v>
      </c>
      <c r="N72" s="350">
        <f t="shared" si="13"/>
        <v>0</v>
      </c>
      <c r="O72" s="350">
        <f t="shared" si="13"/>
        <v>0</v>
      </c>
      <c r="P72" s="350">
        <f t="shared" si="13"/>
        <v>0</v>
      </c>
      <c r="Q72" s="350">
        <f t="shared" si="13"/>
        <v>0</v>
      </c>
      <c r="R72" s="350">
        <f t="shared" si="13"/>
        <v>0</v>
      </c>
    </row>
    <row r="73" spans="2:18" ht="12.75">
      <c r="B73" s="305" t="s">
        <v>194</v>
      </c>
      <c r="C73" s="306" t="s">
        <v>380</v>
      </c>
      <c r="D73" s="306"/>
      <c r="E73" s="306"/>
      <c r="F73" s="356">
        <f aca="true" t="shared" si="14" ref="F73:R73">SUM(F74:F76)</f>
        <v>0</v>
      </c>
      <c r="G73" s="356">
        <f t="shared" si="14"/>
        <v>0</v>
      </c>
      <c r="H73" s="356">
        <f t="shared" si="14"/>
        <v>0</v>
      </c>
      <c r="I73" s="356">
        <f t="shared" si="14"/>
        <v>0</v>
      </c>
      <c r="J73" s="356">
        <f t="shared" si="14"/>
        <v>0</v>
      </c>
      <c r="K73" s="356">
        <f t="shared" si="14"/>
        <v>0</v>
      </c>
      <c r="L73" s="356">
        <f t="shared" si="14"/>
        <v>0</v>
      </c>
      <c r="M73" s="356">
        <f t="shared" si="14"/>
        <v>0</v>
      </c>
      <c r="N73" s="356">
        <f t="shared" si="14"/>
        <v>0</v>
      </c>
      <c r="O73" s="356">
        <f t="shared" si="14"/>
        <v>0</v>
      </c>
      <c r="P73" s="356">
        <f t="shared" si="14"/>
        <v>0</v>
      </c>
      <c r="Q73" s="356">
        <f t="shared" si="14"/>
        <v>0</v>
      </c>
      <c r="R73" s="356">
        <f t="shared" si="14"/>
        <v>0</v>
      </c>
    </row>
    <row r="74" spans="2:18" ht="12.75">
      <c r="B74" s="296" t="s">
        <v>195</v>
      </c>
      <c r="C74" s="297" t="s">
        <v>381</v>
      </c>
      <c r="D74" s="297"/>
      <c r="E74" s="297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</row>
    <row r="75" spans="2:18" ht="12.75">
      <c r="B75" s="296" t="s">
        <v>196</v>
      </c>
      <c r="C75" s="297" t="s">
        <v>382</v>
      </c>
      <c r="D75" s="297"/>
      <c r="E75" s="297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</row>
    <row r="76" spans="2:18" ht="12.75">
      <c r="B76" s="299" t="s">
        <v>197</v>
      </c>
      <c r="C76" s="300" t="s">
        <v>383</v>
      </c>
      <c r="D76" s="300"/>
      <c r="E76" s="300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</row>
    <row r="77" spans="2:18" ht="12.75">
      <c r="B77" s="293" t="s">
        <v>198</v>
      </c>
      <c r="C77" s="294" t="s">
        <v>384</v>
      </c>
      <c r="D77" s="294"/>
      <c r="E77" s="294"/>
      <c r="F77" s="351">
        <f aca="true" t="shared" si="15" ref="F77:R77">SUM(F78:F83)</f>
        <v>0</v>
      </c>
      <c r="G77" s="351">
        <f t="shared" si="15"/>
        <v>0</v>
      </c>
      <c r="H77" s="351">
        <f t="shared" si="15"/>
        <v>0</v>
      </c>
      <c r="I77" s="351">
        <f t="shared" si="15"/>
        <v>0</v>
      </c>
      <c r="J77" s="351">
        <f t="shared" si="15"/>
        <v>0</v>
      </c>
      <c r="K77" s="351">
        <f t="shared" si="15"/>
        <v>0</v>
      </c>
      <c r="L77" s="351">
        <f t="shared" si="15"/>
        <v>0</v>
      </c>
      <c r="M77" s="351">
        <f t="shared" si="15"/>
        <v>0</v>
      </c>
      <c r="N77" s="351">
        <f t="shared" si="15"/>
        <v>0</v>
      </c>
      <c r="O77" s="351">
        <f t="shared" si="15"/>
        <v>0</v>
      </c>
      <c r="P77" s="351">
        <f t="shared" si="15"/>
        <v>0</v>
      </c>
      <c r="Q77" s="351">
        <f t="shared" si="15"/>
        <v>0</v>
      </c>
      <c r="R77" s="351">
        <f t="shared" si="15"/>
        <v>0</v>
      </c>
    </row>
    <row r="78" spans="2:18" ht="12.75">
      <c r="B78" s="296" t="s">
        <v>199</v>
      </c>
      <c r="C78" s="297" t="s">
        <v>385</v>
      </c>
      <c r="D78" s="297"/>
      <c r="E78" s="297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</row>
    <row r="79" spans="2:18" ht="12.75">
      <c r="B79" s="296" t="s">
        <v>200</v>
      </c>
      <c r="C79" s="297" t="s">
        <v>386</v>
      </c>
      <c r="D79" s="297"/>
      <c r="E79" s="297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</row>
    <row r="80" spans="2:18" ht="12.75">
      <c r="B80" s="296" t="s">
        <v>201</v>
      </c>
      <c r="C80" s="297" t="s">
        <v>387</v>
      </c>
      <c r="D80" s="297"/>
      <c r="E80" s="297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</row>
    <row r="81" spans="2:18" ht="12.75">
      <c r="B81" s="296" t="s">
        <v>202</v>
      </c>
      <c r="C81" s="297" t="s">
        <v>388</v>
      </c>
      <c r="D81" s="297"/>
      <c r="E81" s="297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</row>
    <row r="82" spans="2:18" ht="12.75">
      <c r="B82" s="296" t="s">
        <v>203</v>
      </c>
      <c r="C82" s="297" t="s">
        <v>389</v>
      </c>
      <c r="D82" s="297"/>
      <c r="E82" s="297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</row>
    <row r="83" spans="2:18" ht="12.75">
      <c r="B83" s="299" t="s">
        <v>204</v>
      </c>
      <c r="C83" s="300" t="s">
        <v>390</v>
      </c>
      <c r="D83" s="300"/>
      <c r="E83" s="300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</row>
    <row r="84" spans="2:18" ht="12.75">
      <c r="B84" s="293" t="s">
        <v>205</v>
      </c>
      <c r="C84" s="294" t="s">
        <v>391</v>
      </c>
      <c r="D84" s="294"/>
      <c r="E84" s="294"/>
      <c r="F84" s="351">
        <f aca="true" t="shared" si="16" ref="F84:R84">SUM(F85:F87)</f>
        <v>0</v>
      </c>
      <c r="G84" s="351">
        <f t="shared" si="16"/>
        <v>0</v>
      </c>
      <c r="H84" s="351">
        <f t="shared" si="16"/>
        <v>0</v>
      </c>
      <c r="I84" s="351">
        <f t="shared" si="16"/>
        <v>0</v>
      </c>
      <c r="J84" s="351">
        <f t="shared" si="16"/>
        <v>0</v>
      </c>
      <c r="K84" s="351">
        <f t="shared" si="16"/>
        <v>0</v>
      </c>
      <c r="L84" s="351">
        <f t="shared" si="16"/>
        <v>0</v>
      </c>
      <c r="M84" s="351">
        <f t="shared" si="16"/>
        <v>0</v>
      </c>
      <c r="N84" s="351">
        <f t="shared" si="16"/>
        <v>0</v>
      </c>
      <c r="O84" s="351">
        <f t="shared" si="16"/>
        <v>0</v>
      </c>
      <c r="P84" s="351">
        <f t="shared" si="16"/>
        <v>0</v>
      </c>
      <c r="Q84" s="351">
        <f t="shared" si="16"/>
        <v>0</v>
      </c>
      <c r="R84" s="351">
        <f t="shared" si="16"/>
        <v>0</v>
      </c>
    </row>
    <row r="85" spans="2:18" ht="12.75">
      <c r="B85" s="296" t="s">
        <v>206</v>
      </c>
      <c r="C85" s="297" t="s">
        <v>392</v>
      </c>
      <c r="D85" s="297"/>
      <c r="E85" s="297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</row>
    <row r="86" spans="2:18" ht="12.75">
      <c r="B86" s="296" t="s">
        <v>207</v>
      </c>
      <c r="C86" s="297" t="s">
        <v>393</v>
      </c>
      <c r="D86" s="297"/>
      <c r="E86" s="297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</row>
    <row r="87" spans="2:18" ht="12.75">
      <c r="B87" s="299" t="s">
        <v>208</v>
      </c>
      <c r="C87" s="300" t="s">
        <v>394</v>
      </c>
      <c r="D87" s="300"/>
      <c r="E87" s="300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</row>
    <row r="88" spans="2:18" ht="12.75">
      <c r="B88" s="293" t="s">
        <v>209</v>
      </c>
      <c r="C88" s="294" t="s">
        <v>395</v>
      </c>
      <c r="D88" s="294"/>
      <c r="E88" s="294"/>
      <c r="F88" s="351">
        <f>F89+F90</f>
        <v>0</v>
      </c>
      <c r="G88" s="351">
        <f aca="true" t="shared" si="17" ref="G88:R88">G89+G90</f>
        <v>0</v>
      </c>
      <c r="H88" s="351">
        <f t="shared" si="17"/>
        <v>0</v>
      </c>
      <c r="I88" s="351">
        <f t="shared" si="17"/>
        <v>0</v>
      </c>
      <c r="J88" s="351">
        <f t="shared" si="17"/>
        <v>0</v>
      </c>
      <c r="K88" s="351">
        <f t="shared" si="17"/>
        <v>0</v>
      </c>
      <c r="L88" s="351">
        <f t="shared" si="17"/>
        <v>0</v>
      </c>
      <c r="M88" s="351">
        <f t="shared" si="17"/>
        <v>0</v>
      </c>
      <c r="N88" s="351">
        <f t="shared" si="17"/>
        <v>0</v>
      </c>
      <c r="O88" s="351">
        <f t="shared" si="17"/>
        <v>0</v>
      </c>
      <c r="P88" s="351">
        <f t="shared" si="17"/>
        <v>0</v>
      </c>
      <c r="Q88" s="351">
        <f t="shared" si="17"/>
        <v>0</v>
      </c>
      <c r="R88" s="351">
        <f t="shared" si="17"/>
        <v>0</v>
      </c>
    </row>
    <row r="89" spans="2:18" ht="12.75">
      <c r="B89" s="296" t="s">
        <v>210</v>
      </c>
      <c r="C89" s="297" t="s">
        <v>396</v>
      </c>
      <c r="D89" s="297"/>
      <c r="E89" s="297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</row>
    <row r="90" spans="2:18" ht="12.75">
      <c r="B90" s="299" t="s">
        <v>211</v>
      </c>
      <c r="C90" s="300" t="s">
        <v>397</v>
      </c>
      <c r="D90" s="300"/>
      <c r="E90" s="300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</row>
    <row r="91" spans="2:18" ht="12.75">
      <c r="B91" s="160" t="s">
        <v>212</v>
      </c>
      <c r="C91" s="161" t="s">
        <v>398</v>
      </c>
      <c r="D91" s="161"/>
      <c r="E91" s="161"/>
      <c r="F91" s="357">
        <f>Plán_výsledovka!F70</f>
        <v>0</v>
      </c>
      <c r="G91" s="357">
        <f>Plán_výsledovka!G70</f>
        <v>0</v>
      </c>
      <c r="H91" s="357">
        <f>Plán_výsledovka!H70</f>
        <v>0</v>
      </c>
      <c r="I91" s="357">
        <f>Plán_výsledovka!I70</f>
        <v>0</v>
      </c>
      <c r="J91" s="357">
        <f>Plán_výsledovka!J70</f>
        <v>0</v>
      </c>
      <c r="K91" s="357">
        <f>Plán_výsledovka!K70</f>
        <v>0</v>
      </c>
      <c r="L91" s="357">
        <f>Plán_výsledovka!L70</f>
        <v>0</v>
      </c>
      <c r="M91" s="357">
        <f>Plán_výsledovka!M70</f>
        <v>0</v>
      </c>
      <c r="N91" s="357">
        <f>Plán_výsledovka!N70</f>
        <v>0</v>
      </c>
      <c r="O91" s="357">
        <f>Plán_výsledovka!O70</f>
        <v>0</v>
      </c>
      <c r="P91" s="357">
        <f>Plán_výsledovka!P70</f>
        <v>0</v>
      </c>
      <c r="Q91" s="357">
        <f>Plán_výsledovka!Q70</f>
        <v>0</v>
      </c>
      <c r="R91" s="357">
        <f>Plán_výsledovka!R70</f>
        <v>0</v>
      </c>
    </row>
    <row r="92" spans="2:18" ht="12.75">
      <c r="B92" s="158" t="s">
        <v>213</v>
      </c>
      <c r="C92" s="159" t="s">
        <v>399</v>
      </c>
      <c r="D92" s="159"/>
      <c r="E92" s="159"/>
      <c r="F92" s="350">
        <f aca="true" t="shared" si="18" ref="F92:R92">F93+F97+F108+F118</f>
        <v>0</v>
      </c>
      <c r="G92" s="350">
        <f t="shared" si="18"/>
        <v>0</v>
      </c>
      <c r="H92" s="350">
        <f t="shared" si="18"/>
        <v>0</v>
      </c>
      <c r="I92" s="350">
        <f t="shared" si="18"/>
        <v>0</v>
      </c>
      <c r="J92" s="350">
        <f t="shared" si="18"/>
        <v>0</v>
      </c>
      <c r="K92" s="350">
        <f t="shared" si="18"/>
        <v>0</v>
      </c>
      <c r="L92" s="350">
        <f t="shared" si="18"/>
        <v>0</v>
      </c>
      <c r="M92" s="350">
        <f t="shared" si="18"/>
        <v>0</v>
      </c>
      <c r="N92" s="350">
        <f t="shared" si="18"/>
        <v>0</v>
      </c>
      <c r="O92" s="350">
        <f t="shared" si="18"/>
        <v>0</v>
      </c>
      <c r="P92" s="350">
        <f t="shared" si="18"/>
        <v>0</v>
      </c>
      <c r="Q92" s="350">
        <f t="shared" si="18"/>
        <v>0</v>
      </c>
      <c r="R92" s="350">
        <f t="shared" si="18"/>
        <v>0</v>
      </c>
    </row>
    <row r="93" spans="2:18" ht="12.75">
      <c r="B93" s="293" t="s">
        <v>214</v>
      </c>
      <c r="C93" s="294" t="s">
        <v>400</v>
      </c>
      <c r="D93" s="294"/>
      <c r="E93" s="294"/>
      <c r="F93" s="351">
        <f aca="true" t="shared" si="19" ref="F93:R93">SUM(F94:F96)</f>
        <v>0</v>
      </c>
      <c r="G93" s="351">
        <f t="shared" si="19"/>
        <v>0</v>
      </c>
      <c r="H93" s="351">
        <f t="shared" si="19"/>
        <v>0</v>
      </c>
      <c r="I93" s="351">
        <f t="shared" si="19"/>
        <v>0</v>
      </c>
      <c r="J93" s="351">
        <f t="shared" si="19"/>
        <v>0</v>
      </c>
      <c r="K93" s="351">
        <f t="shared" si="19"/>
        <v>0</v>
      </c>
      <c r="L93" s="351">
        <f t="shared" si="19"/>
        <v>0</v>
      </c>
      <c r="M93" s="351">
        <f t="shared" si="19"/>
        <v>0</v>
      </c>
      <c r="N93" s="351">
        <f t="shared" si="19"/>
        <v>0</v>
      </c>
      <c r="O93" s="351">
        <f t="shared" si="19"/>
        <v>0</v>
      </c>
      <c r="P93" s="351">
        <f t="shared" si="19"/>
        <v>0</v>
      </c>
      <c r="Q93" s="351">
        <f t="shared" si="19"/>
        <v>0</v>
      </c>
      <c r="R93" s="351">
        <f t="shared" si="19"/>
        <v>0</v>
      </c>
    </row>
    <row r="94" spans="2:18" ht="12.75">
      <c r="B94" s="296" t="s">
        <v>215</v>
      </c>
      <c r="C94" s="297" t="s">
        <v>401</v>
      </c>
      <c r="D94" s="297"/>
      <c r="E94" s="297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</row>
    <row r="95" spans="2:18" ht="12.75">
      <c r="B95" s="296" t="s">
        <v>216</v>
      </c>
      <c r="C95" s="297" t="s">
        <v>402</v>
      </c>
      <c r="D95" s="297"/>
      <c r="E95" s="297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</row>
    <row r="96" spans="2:18" ht="12.75">
      <c r="B96" s="299" t="s">
        <v>217</v>
      </c>
      <c r="C96" s="300" t="s">
        <v>403</v>
      </c>
      <c r="D96" s="300"/>
      <c r="E96" s="300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</row>
    <row r="97" spans="2:18" ht="12.75">
      <c r="B97" s="293" t="s">
        <v>218</v>
      </c>
      <c r="C97" s="294" t="s">
        <v>404</v>
      </c>
      <c r="D97" s="294"/>
      <c r="E97" s="294"/>
      <c r="F97" s="351">
        <f aca="true" t="shared" si="20" ref="F97:R97">SUM(F98:F107)</f>
        <v>0</v>
      </c>
      <c r="G97" s="351">
        <f t="shared" si="20"/>
        <v>0</v>
      </c>
      <c r="H97" s="351">
        <f t="shared" si="20"/>
        <v>0</v>
      </c>
      <c r="I97" s="351">
        <f t="shared" si="20"/>
        <v>0</v>
      </c>
      <c r="J97" s="351">
        <f t="shared" si="20"/>
        <v>0</v>
      </c>
      <c r="K97" s="351">
        <f t="shared" si="20"/>
        <v>0</v>
      </c>
      <c r="L97" s="351">
        <f t="shared" si="20"/>
        <v>0</v>
      </c>
      <c r="M97" s="351">
        <f t="shared" si="20"/>
        <v>0</v>
      </c>
      <c r="N97" s="351">
        <f t="shared" si="20"/>
        <v>0</v>
      </c>
      <c r="O97" s="351">
        <f t="shared" si="20"/>
        <v>0</v>
      </c>
      <c r="P97" s="351">
        <f t="shared" si="20"/>
        <v>0</v>
      </c>
      <c r="Q97" s="351">
        <f t="shared" si="20"/>
        <v>0</v>
      </c>
      <c r="R97" s="351">
        <f t="shared" si="20"/>
        <v>0</v>
      </c>
    </row>
    <row r="98" spans="2:18" ht="12.75">
      <c r="B98" s="296" t="s">
        <v>219</v>
      </c>
      <c r="C98" s="297" t="s">
        <v>405</v>
      </c>
      <c r="D98" s="297"/>
      <c r="E98" s="297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</row>
    <row r="99" spans="2:18" ht="12.75">
      <c r="B99" s="296" t="s">
        <v>220</v>
      </c>
      <c r="C99" s="297" t="s">
        <v>406</v>
      </c>
      <c r="D99" s="297"/>
      <c r="E99" s="297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</row>
    <row r="100" spans="2:18" ht="12.75">
      <c r="B100" s="296" t="s">
        <v>221</v>
      </c>
      <c r="C100" s="297" t="s">
        <v>407</v>
      </c>
      <c r="D100" s="297"/>
      <c r="E100" s="297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</row>
    <row r="101" spans="2:18" ht="12.75">
      <c r="B101" s="296" t="s">
        <v>222</v>
      </c>
      <c r="C101" s="297" t="s">
        <v>408</v>
      </c>
      <c r="D101" s="297"/>
      <c r="E101" s="297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</row>
    <row r="102" spans="2:18" ht="12.75">
      <c r="B102" s="296" t="s">
        <v>223</v>
      </c>
      <c r="C102" s="297" t="s">
        <v>409</v>
      </c>
      <c r="D102" s="297"/>
      <c r="E102" s="297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</row>
    <row r="103" spans="2:18" ht="12.75">
      <c r="B103" s="296" t="s">
        <v>224</v>
      </c>
      <c r="C103" s="297" t="s">
        <v>410</v>
      </c>
      <c r="D103" s="297"/>
      <c r="E103" s="297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</row>
    <row r="104" spans="2:18" ht="12.75">
      <c r="B104" s="296" t="s">
        <v>225</v>
      </c>
      <c r="C104" s="297" t="s">
        <v>411</v>
      </c>
      <c r="D104" s="297"/>
      <c r="E104" s="297"/>
      <c r="F104" s="352"/>
      <c r="G104" s="352"/>
      <c r="H104" s="352"/>
      <c r="I104" s="352"/>
      <c r="J104" s="352"/>
      <c r="K104" s="352"/>
      <c r="L104" s="352"/>
      <c r="M104" s="352"/>
      <c r="N104" s="352"/>
      <c r="O104" s="352"/>
      <c r="P104" s="352"/>
      <c r="Q104" s="352"/>
      <c r="R104" s="352"/>
    </row>
    <row r="105" spans="2:18" ht="12.75">
      <c r="B105" s="296" t="s">
        <v>226</v>
      </c>
      <c r="C105" s="297" t="s">
        <v>412</v>
      </c>
      <c r="D105" s="297"/>
      <c r="E105" s="297"/>
      <c r="F105" s="352"/>
      <c r="G105" s="352"/>
      <c r="H105" s="352"/>
      <c r="I105" s="352"/>
      <c r="J105" s="352"/>
      <c r="K105" s="352"/>
      <c r="L105" s="352"/>
      <c r="M105" s="352"/>
      <c r="N105" s="352"/>
      <c r="O105" s="352"/>
      <c r="P105" s="352"/>
      <c r="Q105" s="352"/>
      <c r="R105" s="352"/>
    </row>
    <row r="106" spans="2:18" ht="12.75">
      <c r="B106" s="296" t="s">
        <v>227</v>
      </c>
      <c r="C106" s="297" t="s">
        <v>413</v>
      </c>
      <c r="D106" s="297"/>
      <c r="E106" s="297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</row>
    <row r="107" spans="2:18" ht="12.75">
      <c r="B107" s="299" t="s">
        <v>228</v>
      </c>
      <c r="C107" s="300" t="s">
        <v>414</v>
      </c>
      <c r="D107" s="300"/>
      <c r="E107" s="300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</row>
    <row r="108" spans="2:18" ht="12.75">
      <c r="B108" s="293" t="s">
        <v>229</v>
      </c>
      <c r="C108" s="294" t="s">
        <v>415</v>
      </c>
      <c r="D108" s="294"/>
      <c r="E108" s="294"/>
      <c r="F108" s="351">
        <f aca="true" t="shared" si="21" ref="F108:R108">SUM(F109:F117)</f>
        <v>0</v>
      </c>
      <c r="G108" s="351">
        <f t="shared" si="21"/>
        <v>0</v>
      </c>
      <c r="H108" s="351">
        <f t="shared" si="21"/>
        <v>0</v>
      </c>
      <c r="I108" s="351">
        <f t="shared" si="21"/>
        <v>0</v>
      </c>
      <c r="J108" s="351">
        <f t="shared" si="21"/>
        <v>0</v>
      </c>
      <c r="K108" s="351">
        <f t="shared" si="21"/>
        <v>0</v>
      </c>
      <c r="L108" s="351">
        <f t="shared" si="21"/>
        <v>0</v>
      </c>
      <c r="M108" s="351">
        <f t="shared" si="21"/>
        <v>0</v>
      </c>
      <c r="N108" s="351">
        <f t="shared" si="21"/>
        <v>0</v>
      </c>
      <c r="O108" s="351">
        <f t="shared" si="21"/>
        <v>0</v>
      </c>
      <c r="P108" s="351">
        <f t="shared" si="21"/>
        <v>0</v>
      </c>
      <c r="Q108" s="351">
        <f t="shared" si="21"/>
        <v>0</v>
      </c>
      <c r="R108" s="351">
        <f t="shared" si="21"/>
        <v>0</v>
      </c>
    </row>
    <row r="109" spans="2:18" ht="12.75">
      <c r="B109" s="296" t="s">
        <v>230</v>
      </c>
      <c r="C109" s="297" t="s">
        <v>416</v>
      </c>
      <c r="D109" s="297"/>
      <c r="E109" s="297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</row>
    <row r="110" spans="2:18" ht="12.75">
      <c r="B110" s="296" t="s">
        <v>231</v>
      </c>
      <c r="C110" s="297" t="s">
        <v>417</v>
      </c>
      <c r="D110" s="297"/>
      <c r="E110" s="297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</row>
    <row r="111" spans="2:18" ht="12.75">
      <c r="B111" s="296" t="s">
        <v>232</v>
      </c>
      <c r="C111" s="297" t="s">
        <v>418</v>
      </c>
      <c r="D111" s="297"/>
      <c r="E111" s="297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</row>
    <row r="112" spans="2:18" ht="12.75">
      <c r="B112" s="296" t="s">
        <v>233</v>
      </c>
      <c r="C112" s="297" t="s">
        <v>419</v>
      </c>
      <c r="D112" s="297"/>
      <c r="E112" s="297"/>
      <c r="F112" s="352"/>
      <c r="G112" s="352"/>
      <c r="H112" s="352"/>
      <c r="I112" s="352"/>
      <c r="J112" s="352"/>
      <c r="K112" s="352"/>
      <c r="L112" s="352"/>
      <c r="M112" s="352"/>
      <c r="N112" s="352"/>
      <c r="O112" s="352"/>
      <c r="P112" s="352"/>
      <c r="Q112" s="352"/>
      <c r="R112" s="352"/>
    </row>
    <row r="113" spans="2:18" ht="12.75">
      <c r="B113" s="296" t="s">
        <v>234</v>
      </c>
      <c r="C113" s="297" t="s">
        <v>420</v>
      </c>
      <c r="D113" s="297"/>
      <c r="E113" s="297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</row>
    <row r="114" spans="2:18" ht="12.75">
      <c r="B114" s="296" t="s">
        <v>235</v>
      </c>
      <c r="C114" s="297" t="s">
        <v>421</v>
      </c>
      <c r="D114" s="297"/>
      <c r="E114" s="297"/>
      <c r="F114" s="352"/>
      <c r="G114" s="352"/>
      <c r="H114" s="352"/>
      <c r="I114" s="352"/>
      <c r="J114" s="352"/>
      <c r="K114" s="352"/>
      <c r="L114" s="352"/>
      <c r="M114" s="352"/>
      <c r="N114" s="352"/>
      <c r="O114" s="352"/>
      <c r="P114" s="352"/>
      <c r="Q114" s="352"/>
      <c r="R114" s="352"/>
    </row>
    <row r="115" spans="2:18" ht="12.75">
      <c r="B115" s="296" t="s">
        <v>236</v>
      </c>
      <c r="C115" s="297" t="s">
        <v>422</v>
      </c>
      <c r="D115" s="297"/>
      <c r="E115" s="297"/>
      <c r="F115" s="352"/>
      <c r="G115" s="352"/>
      <c r="H115" s="352"/>
      <c r="I115" s="352"/>
      <c r="J115" s="352"/>
      <c r="K115" s="352"/>
      <c r="L115" s="352"/>
      <c r="M115" s="352"/>
      <c r="N115" s="352"/>
      <c r="O115" s="352"/>
      <c r="P115" s="352"/>
      <c r="Q115" s="352"/>
      <c r="R115" s="352"/>
    </row>
    <row r="116" spans="2:18" ht="12.75">
      <c r="B116" s="296" t="s">
        <v>237</v>
      </c>
      <c r="C116" s="297" t="s">
        <v>423</v>
      </c>
      <c r="D116" s="297"/>
      <c r="E116" s="297"/>
      <c r="F116" s="352"/>
      <c r="G116" s="352"/>
      <c r="H116" s="352"/>
      <c r="I116" s="352"/>
      <c r="J116" s="352"/>
      <c r="K116" s="352"/>
      <c r="L116" s="352"/>
      <c r="M116" s="352"/>
      <c r="N116" s="352"/>
      <c r="O116" s="352"/>
      <c r="P116" s="352"/>
      <c r="Q116" s="352"/>
      <c r="R116" s="352"/>
    </row>
    <row r="117" spans="2:18" ht="12.75">
      <c r="B117" s="299" t="s">
        <v>238</v>
      </c>
      <c r="C117" s="300" t="s">
        <v>424</v>
      </c>
      <c r="D117" s="300"/>
      <c r="E117" s="300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</row>
    <row r="118" spans="2:18" ht="12.75">
      <c r="B118" s="293" t="s">
        <v>239</v>
      </c>
      <c r="C118" s="294" t="s">
        <v>425</v>
      </c>
      <c r="D118" s="294"/>
      <c r="E118" s="294"/>
      <c r="F118" s="351">
        <f aca="true" t="shared" si="22" ref="F118:R118">SUM(F119:F121)</f>
        <v>0</v>
      </c>
      <c r="G118" s="351">
        <f t="shared" si="22"/>
        <v>0</v>
      </c>
      <c r="H118" s="351">
        <f t="shared" si="22"/>
        <v>0</v>
      </c>
      <c r="I118" s="351">
        <f t="shared" si="22"/>
        <v>0</v>
      </c>
      <c r="J118" s="351">
        <f t="shared" si="22"/>
        <v>0</v>
      </c>
      <c r="K118" s="351">
        <f t="shared" si="22"/>
        <v>0</v>
      </c>
      <c r="L118" s="351">
        <f t="shared" si="22"/>
        <v>0</v>
      </c>
      <c r="M118" s="351">
        <f t="shared" si="22"/>
        <v>0</v>
      </c>
      <c r="N118" s="351">
        <f t="shared" si="22"/>
        <v>0</v>
      </c>
      <c r="O118" s="351">
        <f t="shared" si="22"/>
        <v>0</v>
      </c>
      <c r="P118" s="351">
        <f t="shared" si="22"/>
        <v>0</v>
      </c>
      <c r="Q118" s="351">
        <f t="shared" si="22"/>
        <v>0</v>
      </c>
      <c r="R118" s="351">
        <f t="shared" si="22"/>
        <v>0</v>
      </c>
    </row>
    <row r="119" spans="2:18" ht="12.75">
      <c r="B119" s="296" t="s">
        <v>240</v>
      </c>
      <c r="C119" s="297" t="s">
        <v>426</v>
      </c>
      <c r="D119" s="297"/>
      <c r="E119" s="297"/>
      <c r="F119" s="352"/>
      <c r="G119" s="352"/>
      <c r="H119" s="352"/>
      <c r="I119" s="352"/>
      <c r="J119" s="352"/>
      <c r="K119" s="352"/>
      <c r="L119" s="352"/>
      <c r="M119" s="352"/>
      <c r="N119" s="352"/>
      <c r="O119" s="352"/>
      <c r="P119" s="352"/>
      <c r="Q119" s="352"/>
      <c r="R119" s="352"/>
    </row>
    <row r="120" spans="2:18" ht="12.75">
      <c r="B120" s="296" t="s">
        <v>241</v>
      </c>
      <c r="C120" s="297" t="s">
        <v>427</v>
      </c>
      <c r="D120" s="297"/>
      <c r="E120" s="297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</row>
    <row r="121" spans="2:18" ht="12.75">
      <c r="B121" s="299" t="s">
        <v>242</v>
      </c>
      <c r="C121" s="300" t="s">
        <v>428</v>
      </c>
      <c r="D121" s="300"/>
      <c r="E121" s="300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</row>
    <row r="122" spans="2:18" ht="12.75">
      <c r="B122" s="158" t="s">
        <v>243</v>
      </c>
      <c r="C122" s="159" t="s">
        <v>429</v>
      </c>
      <c r="D122" s="159"/>
      <c r="E122" s="159"/>
      <c r="F122" s="350">
        <f aca="true" t="shared" si="23" ref="F122:R122">F123+F124</f>
        <v>0</v>
      </c>
      <c r="G122" s="350">
        <f t="shared" si="23"/>
        <v>0</v>
      </c>
      <c r="H122" s="350">
        <f t="shared" si="23"/>
        <v>0</v>
      </c>
      <c r="I122" s="350">
        <f t="shared" si="23"/>
        <v>0</v>
      </c>
      <c r="J122" s="350">
        <f t="shared" si="23"/>
        <v>0</v>
      </c>
      <c r="K122" s="350">
        <f t="shared" si="23"/>
        <v>0</v>
      </c>
      <c r="L122" s="350">
        <f t="shared" si="23"/>
        <v>0</v>
      </c>
      <c r="M122" s="350">
        <f t="shared" si="23"/>
        <v>0</v>
      </c>
      <c r="N122" s="350">
        <f t="shared" si="23"/>
        <v>0</v>
      </c>
      <c r="O122" s="350">
        <f t="shared" si="23"/>
        <v>0</v>
      </c>
      <c r="P122" s="350">
        <f t="shared" si="23"/>
        <v>0</v>
      </c>
      <c r="Q122" s="350">
        <f t="shared" si="23"/>
        <v>0</v>
      </c>
      <c r="R122" s="350">
        <f t="shared" si="23"/>
        <v>0</v>
      </c>
    </row>
    <row r="123" spans="2:18" ht="12.75">
      <c r="B123" s="302" t="s">
        <v>244</v>
      </c>
      <c r="C123" s="303" t="s">
        <v>430</v>
      </c>
      <c r="D123" s="303"/>
      <c r="E123" s="303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</row>
    <row r="124" spans="2:18" ht="12.75">
      <c r="B124" s="299" t="s">
        <v>245</v>
      </c>
      <c r="C124" s="300" t="s">
        <v>431</v>
      </c>
      <c r="D124" s="300"/>
      <c r="E124" s="300"/>
      <c r="F124" s="353"/>
      <c r="G124" s="353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</row>
    <row r="125" spans="6:18" ht="12.75"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</row>
    <row r="126" spans="2:18" ht="12.75">
      <c r="B126" s="309">
        <v>119</v>
      </c>
      <c r="C126" s="310" t="s">
        <v>432</v>
      </c>
      <c r="D126" s="310"/>
      <c r="E126" s="311"/>
      <c r="F126" s="358">
        <f>F7</f>
        <v>0</v>
      </c>
      <c r="G126" s="358">
        <f aca="true" t="shared" si="24" ref="G126:R126">G7</f>
        <v>0</v>
      </c>
      <c r="H126" s="358">
        <f t="shared" si="24"/>
        <v>0</v>
      </c>
      <c r="I126" s="358">
        <f t="shared" si="24"/>
        <v>0</v>
      </c>
      <c r="J126" s="358">
        <f t="shared" si="24"/>
        <v>0</v>
      </c>
      <c r="K126" s="358">
        <f t="shared" si="24"/>
        <v>0</v>
      </c>
      <c r="L126" s="358">
        <f t="shared" si="24"/>
        <v>0</v>
      </c>
      <c r="M126" s="358">
        <f t="shared" si="24"/>
        <v>0</v>
      </c>
      <c r="N126" s="358">
        <f t="shared" si="24"/>
        <v>0</v>
      </c>
      <c r="O126" s="358">
        <f t="shared" si="24"/>
        <v>0</v>
      </c>
      <c r="P126" s="358">
        <f t="shared" si="24"/>
        <v>0</v>
      </c>
      <c r="Q126" s="358">
        <f t="shared" si="24"/>
        <v>0</v>
      </c>
      <c r="R126" s="358">
        <f t="shared" si="24"/>
        <v>0</v>
      </c>
    </row>
    <row r="127" spans="2:18" ht="12.75">
      <c r="B127" s="313">
        <v>120</v>
      </c>
      <c r="C127" s="314" t="s">
        <v>433</v>
      </c>
      <c r="D127" s="314"/>
      <c r="E127" s="315"/>
      <c r="F127" s="359">
        <f>F71</f>
        <v>0</v>
      </c>
      <c r="G127" s="359">
        <f aca="true" t="shared" si="25" ref="G127:R127">G71</f>
        <v>0</v>
      </c>
      <c r="H127" s="359">
        <f t="shared" si="25"/>
        <v>0</v>
      </c>
      <c r="I127" s="359">
        <f t="shared" si="25"/>
        <v>0</v>
      </c>
      <c r="J127" s="359">
        <f t="shared" si="25"/>
        <v>0</v>
      </c>
      <c r="K127" s="359">
        <f t="shared" si="25"/>
        <v>0</v>
      </c>
      <c r="L127" s="359">
        <f t="shared" si="25"/>
        <v>0</v>
      </c>
      <c r="M127" s="359">
        <f t="shared" si="25"/>
        <v>0</v>
      </c>
      <c r="N127" s="359">
        <f t="shared" si="25"/>
        <v>0</v>
      </c>
      <c r="O127" s="359">
        <f t="shared" si="25"/>
        <v>0</v>
      </c>
      <c r="P127" s="359">
        <f t="shared" si="25"/>
        <v>0</v>
      </c>
      <c r="Q127" s="359">
        <f t="shared" si="25"/>
        <v>0</v>
      </c>
      <c r="R127" s="359">
        <f t="shared" si="25"/>
        <v>0</v>
      </c>
    </row>
    <row r="128" spans="2:18" ht="12.75">
      <c r="B128" s="317">
        <v>121</v>
      </c>
      <c r="C128" s="318" t="s">
        <v>434</v>
      </c>
      <c r="D128" s="318"/>
      <c r="E128" s="319"/>
      <c r="F128" s="360">
        <f>F126-F127</f>
        <v>0</v>
      </c>
      <c r="G128" s="360">
        <f aca="true" t="shared" si="26" ref="G128:R128">G126-G127</f>
        <v>0</v>
      </c>
      <c r="H128" s="360">
        <f t="shared" si="26"/>
        <v>0</v>
      </c>
      <c r="I128" s="360">
        <f t="shared" si="26"/>
        <v>0</v>
      </c>
      <c r="J128" s="360">
        <f t="shared" si="26"/>
        <v>0</v>
      </c>
      <c r="K128" s="360">
        <f t="shared" si="26"/>
        <v>0</v>
      </c>
      <c r="L128" s="360">
        <f t="shared" si="26"/>
        <v>0</v>
      </c>
      <c r="M128" s="360">
        <f t="shared" si="26"/>
        <v>0</v>
      </c>
      <c r="N128" s="360">
        <f t="shared" si="26"/>
        <v>0</v>
      </c>
      <c r="O128" s="360">
        <f t="shared" si="26"/>
        <v>0</v>
      </c>
      <c r="P128" s="360">
        <f t="shared" si="26"/>
        <v>0</v>
      </c>
      <c r="Q128" s="360">
        <f t="shared" si="26"/>
        <v>0</v>
      </c>
      <c r="R128" s="360">
        <f t="shared" si="26"/>
        <v>0</v>
      </c>
    </row>
    <row r="129" spans="6:18" ht="12.75"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</row>
    <row r="130" spans="2:18" ht="12.75">
      <c r="B130" s="269" t="s">
        <v>299</v>
      </c>
      <c r="C130" s="217" t="s">
        <v>445</v>
      </c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</row>
  </sheetData>
  <sheetProtection password="C3CB" sheet="1" objects="1" scenarios="1"/>
  <printOptions/>
  <pageMargins left="0.18" right="0.16" top="0.76" bottom="0.68" header="0.34" footer="0.22"/>
  <pageSetup horizontalDpi="600" verticalDpi="600" orientation="landscape" paperSize="9" scale="80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33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00390625" defaultRowHeight="12.75"/>
  <cols>
    <col min="1" max="1" width="3.875" style="2" customWidth="1"/>
    <col min="2" max="2" width="33.75390625" style="2" customWidth="1"/>
    <col min="3" max="3" width="4.875" style="2" hidden="1" customWidth="1"/>
    <col min="4" max="18" width="12.75390625" style="2" customWidth="1"/>
    <col min="19" max="16384" width="9.125" style="2" customWidth="1"/>
  </cols>
  <sheetData>
    <row r="1" spans="1:17" ht="18">
      <c r="A1" s="35"/>
      <c r="B1" s="36"/>
      <c r="C1" s="37"/>
      <c r="D1" s="38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</row>
    <row r="2" spans="1:17" ht="12.75">
      <c r="A2" s="41"/>
      <c r="B2" s="39"/>
      <c r="C2" s="42"/>
      <c r="D2" s="39"/>
      <c r="E2" s="38"/>
      <c r="F2" s="38"/>
      <c r="G2" s="38"/>
      <c r="H2" s="38"/>
      <c r="I2" s="38"/>
      <c r="J2" s="38"/>
      <c r="K2" s="38"/>
      <c r="L2" s="40"/>
      <c r="M2" s="40"/>
      <c r="N2" s="40"/>
      <c r="O2" s="40"/>
      <c r="P2" s="40"/>
      <c r="Q2" s="40"/>
    </row>
    <row r="3" spans="1:17" ht="12.75">
      <c r="A3" s="321" t="s">
        <v>471</v>
      </c>
      <c r="B3" s="43"/>
      <c r="C3" s="44"/>
      <c r="D3" s="43"/>
      <c r="E3" s="43"/>
      <c r="F3" s="43"/>
      <c r="G3" s="43"/>
      <c r="H3" s="43"/>
      <c r="I3" s="43"/>
      <c r="J3" s="43"/>
      <c r="K3" s="43"/>
      <c r="L3" s="40"/>
      <c r="M3" s="40"/>
      <c r="N3" s="40"/>
      <c r="O3" s="40"/>
      <c r="P3" s="40"/>
      <c r="Q3" s="40"/>
    </row>
    <row r="4" spans="1:18" ht="12.75">
      <c r="A4" s="322" t="s">
        <v>453</v>
      </c>
      <c r="B4" s="39"/>
      <c r="C4" s="39"/>
      <c r="D4" s="400" t="s">
        <v>472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9" ht="12.75">
      <c r="A5" s="46" t="s">
        <v>266</v>
      </c>
      <c r="B5" s="47" t="s">
        <v>127</v>
      </c>
      <c r="C5" s="48"/>
      <c r="D5" s="49">
        <f>Plán_súvaha!F6</f>
        <v>2008</v>
      </c>
      <c r="E5" s="49">
        <f>D5+1</f>
        <v>2009</v>
      </c>
      <c r="F5" s="49">
        <f aca="true" t="shared" si="0" ref="F5:O5">E5+1</f>
        <v>2010</v>
      </c>
      <c r="G5" s="49">
        <f t="shared" si="0"/>
        <v>2011</v>
      </c>
      <c r="H5" s="49">
        <f t="shared" si="0"/>
        <v>2012</v>
      </c>
      <c r="I5" s="49">
        <f t="shared" si="0"/>
        <v>2013</v>
      </c>
      <c r="J5" s="49">
        <f t="shared" si="0"/>
        <v>2014</v>
      </c>
      <c r="K5" s="49">
        <f t="shared" si="0"/>
        <v>2015</v>
      </c>
      <c r="L5" s="49">
        <f t="shared" si="0"/>
        <v>2016</v>
      </c>
      <c r="M5" s="49">
        <f t="shared" si="0"/>
        <v>2017</v>
      </c>
      <c r="N5" s="49">
        <f t="shared" si="0"/>
        <v>2018</v>
      </c>
      <c r="O5" s="49">
        <f t="shared" si="0"/>
        <v>2019</v>
      </c>
      <c r="P5" s="49">
        <f>O5+1</f>
        <v>2020</v>
      </c>
      <c r="Q5" s="49">
        <f>P5+1</f>
        <v>2021</v>
      </c>
      <c r="R5" s="50" t="s">
        <v>288</v>
      </c>
      <c r="S5" s="4"/>
    </row>
    <row r="6" spans="1:19" ht="12.75">
      <c r="A6" s="51"/>
      <c r="B6" s="52" t="s">
        <v>268</v>
      </c>
      <c r="C6" s="53"/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6</v>
      </c>
      <c r="J6" s="53">
        <v>7</v>
      </c>
      <c r="K6" s="53">
        <v>8</v>
      </c>
      <c r="L6" s="53">
        <v>9</v>
      </c>
      <c r="M6" s="53">
        <v>10</v>
      </c>
      <c r="N6" s="53">
        <v>11</v>
      </c>
      <c r="O6" s="53">
        <v>12</v>
      </c>
      <c r="P6" s="53">
        <v>13</v>
      </c>
      <c r="Q6" s="53">
        <v>14</v>
      </c>
      <c r="R6" s="61"/>
      <c r="S6" s="4"/>
    </row>
    <row r="7" spans="1:19" ht="12.75">
      <c r="A7" s="170" t="s">
        <v>269</v>
      </c>
      <c r="B7" s="171" t="s">
        <v>270</v>
      </c>
      <c r="C7" s="172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2">
        <f>SUM(D7:Q7)</f>
        <v>0</v>
      </c>
      <c r="S7" s="4"/>
    </row>
    <row r="8" spans="1:19" ht="12.75">
      <c r="A8" s="173" t="s">
        <v>271</v>
      </c>
      <c r="B8" s="174" t="s">
        <v>442</v>
      </c>
      <c r="C8" s="175"/>
      <c r="D8" s="363">
        <f>Plán_výsledovka!F76</f>
        <v>0</v>
      </c>
      <c r="E8" s="363">
        <f>Plán_výsledovka!G76</f>
        <v>0</v>
      </c>
      <c r="F8" s="363">
        <f>Plán_výsledovka!H76</f>
        <v>0</v>
      </c>
      <c r="G8" s="363">
        <f>Plán_výsledovka!I76</f>
        <v>0</v>
      </c>
      <c r="H8" s="363">
        <f>Plán_výsledovka!J76</f>
        <v>0</v>
      </c>
      <c r="I8" s="363">
        <f>Plán_výsledovka!K76</f>
        <v>0</v>
      </c>
      <c r="J8" s="363">
        <f>Plán_výsledovka!L76</f>
        <v>0</v>
      </c>
      <c r="K8" s="363">
        <f>Plán_výsledovka!M76</f>
        <v>0</v>
      </c>
      <c r="L8" s="363">
        <f>Plán_výsledovka!N76</f>
        <v>0</v>
      </c>
      <c r="M8" s="363">
        <f>Plán_výsledovka!O76</f>
        <v>0</v>
      </c>
      <c r="N8" s="363">
        <f>Plán_výsledovka!P76</f>
        <v>0</v>
      </c>
      <c r="O8" s="363">
        <f>Plán_výsledovka!Q76</f>
        <v>0</v>
      </c>
      <c r="P8" s="363">
        <f>Plán_výsledovka!R76</f>
        <v>0</v>
      </c>
      <c r="Q8" s="363">
        <f>Plán_výsledovka!S76</f>
        <v>0</v>
      </c>
      <c r="R8" s="364">
        <f>SUM(D8:Q8)</f>
        <v>0</v>
      </c>
      <c r="S8" s="4"/>
    </row>
    <row r="9" spans="1:19" ht="12.75">
      <c r="A9" s="173" t="s">
        <v>272</v>
      </c>
      <c r="B9" s="174" t="s">
        <v>443</v>
      </c>
      <c r="C9" s="175"/>
      <c r="D9" s="363">
        <f>Plán_výsledovka!F77-Plán_výsledovka!F47</f>
        <v>0</v>
      </c>
      <c r="E9" s="363">
        <f>Plán_výsledovka!G77-Plán_výsledovka!G47</f>
        <v>0</v>
      </c>
      <c r="F9" s="363">
        <f>Plán_výsledovka!H77-Plán_výsledovka!H47</f>
        <v>0</v>
      </c>
      <c r="G9" s="363">
        <f>Plán_výsledovka!I77-Plán_výsledovka!I47</f>
        <v>0</v>
      </c>
      <c r="H9" s="363">
        <f>Plán_výsledovka!J77-Plán_výsledovka!J47</f>
        <v>0</v>
      </c>
      <c r="I9" s="363">
        <f>Plán_výsledovka!K77-Plán_výsledovka!K47</f>
        <v>0</v>
      </c>
      <c r="J9" s="363">
        <f>Plán_výsledovka!L77-Plán_výsledovka!L47</f>
        <v>0</v>
      </c>
      <c r="K9" s="363">
        <f>Plán_výsledovka!M77-Plán_výsledovka!M47</f>
        <v>0</v>
      </c>
      <c r="L9" s="363">
        <f>Plán_výsledovka!N77-Plán_výsledovka!N47</f>
        <v>0</v>
      </c>
      <c r="M9" s="363">
        <f>Plán_výsledovka!O77-Plán_výsledovka!O47</f>
        <v>0</v>
      </c>
      <c r="N9" s="363">
        <f>Plán_výsledovka!P77-Plán_výsledovka!P47</f>
        <v>0</v>
      </c>
      <c r="O9" s="363">
        <f>Plán_výsledovka!Q77-Plán_výsledovka!Q47</f>
        <v>0</v>
      </c>
      <c r="P9" s="363">
        <f>Plán_výsledovka!R77-Plán_výsledovka!R47</f>
        <v>0</v>
      </c>
      <c r="Q9" s="363">
        <f>Plán_výsledovka!S77-Plán_výsledovka!S47</f>
        <v>0</v>
      </c>
      <c r="R9" s="364">
        <f>SUM(D9:Q9)</f>
        <v>0</v>
      </c>
      <c r="S9" s="4"/>
    </row>
    <row r="10" spans="1:19" ht="12.75">
      <c r="A10" s="176" t="s">
        <v>273</v>
      </c>
      <c r="B10" s="177" t="s">
        <v>267</v>
      </c>
      <c r="C10" s="178"/>
      <c r="D10" s="365">
        <f>Plán_výsledovka!F24</f>
        <v>0</v>
      </c>
      <c r="E10" s="365">
        <f>Plán_výsledovka!G24</f>
        <v>0</v>
      </c>
      <c r="F10" s="365">
        <f>Plán_výsledovka!H24</f>
        <v>0</v>
      </c>
      <c r="G10" s="365">
        <f>Plán_výsledovka!I24</f>
        <v>0</v>
      </c>
      <c r="H10" s="365">
        <f>Plán_výsledovka!J24</f>
        <v>0</v>
      </c>
      <c r="I10" s="365">
        <f>Plán_výsledovka!K24</f>
        <v>0</v>
      </c>
      <c r="J10" s="365">
        <f>Plán_výsledovka!L24</f>
        <v>0</v>
      </c>
      <c r="K10" s="365">
        <f>Plán_výsledovka!M24</f>
        <v>0</v>
      </c>
      <c r="L10" s="365">
        <f>Plán_výsledovka!N24</f>
        <v>0</v>
      </c>
      <c r="M10" s="365">
        <f>Plán_výsledovka!O24</f>
        <v>0</v>
      </c>
      <c r="N10" s="365">
        <f>Plán_výsledovka!P24</f>
        <v>0</v>
      </c>
      <c r="O10" s="365">
        <f>Plán_výsledovka!Q24</f>
        <v>0</v>
      </c>
      <c r="P10" s="365">
        <f>Plán_výsledovka!R24</f>
        <v>0</v>
      </c>
      <c r="Q10" s="365">
        <f>Plán_výsledovka!S24</f>
        <v>0</v>
      </c>
      <c r="R10" s="366">
        <f>SUM(D10:Q10)</f>
        <v>0</v>
      </c>
      <c r="S10" s="4"/>
    </row>
    <row r="11" spans="1:19" ht="12.75">
      <c r="A11" s="65" t="s">
        <v>274</v>
      </c>
      <c r="B11" s="66" t="s">
        <v>315</v>
      </c>
      <c r="C11" s="67"/>
      <c r="D11" s="367">
        <f>D8-D9</f>
        <v>0</v>
      </c>
      <c r="E11" s="367">
        <f aca="true" t="shared" si="1" ref="E11:Q11">E8-E9</f>
        <v>0</v>
      </c>
      <c r="F11" s="367">
        <f t="shared" si="1"/>
        <v>0</v>
      </c>
      <c r="G11" s="367">
        <f t="shared" si="1"/>
        <v>0</v>
      </c>
      <c r="H11" s="367">
        <f t="shared" si="1"/>
        <v>0</v>
      </c>
      <c r="I11" s="367">
        <f t="shared" si="1"/>
        <v>0</v>
      </c>
      <c r="J11" s="367">
        <f t="shared" si="1"/>
        <v>0</v>
      </c>
      <c r="K11" s="367">
        <f t="shared" si="1"/>
        <v>0</v>
      </c>
      <c r="L11" s="367">
        <f t="shared" si="1"/>
        <v>0</v>
      </c>
      <c r="M11" s="367">
        <f t="shared" si="1"/>
        <v>0</v>
      </c>
      <c r="N11" s="367">
        <f t="shared" si="1"/>
        <v>0</v>
      </c>
      <c r="O11" s="367">
        <f t="shared" si="1"/>
        <v>0</v>
      </c>
      <c r="P11" s="367">
        <f t="shared" si="1"/>
        <v>0</v>
      </c>
      <c r="Q11" s="367">
        <f t="shared" si="1"/>
        <v>0</v>
      </c>
      <c r="R11" s="367">
        <f>SUM(D11:Q11)</f>
        <v>0</v>
      </c>
      <c r="S11" s="4"/>
    </row>
    <row r="12" spans="1:19" ht="12.75">
      <c r="A12" s="65" t="s">
        <v>275</v>
      </c>
      <c r="B12" s="66" t="s">
        <v>289</v>
      </c>
      <c r="C12" s="67"/>
      <c r="D12" s="367">
        <v>0.19</v>
      </c>
      <c r="E12" s="367">
        <v>0.19</v>
      </c>
      <c r="F12" s="367">
        <v>0.19</v>
      </c>
      <c r="G12" s="367">
        <v>0.19</v>
      </c>
      <c r="H12" s="367">
        <v>0.19</v>
      </c>
      <c r="I12" s="367">
        <v>0.19</v>
      </c>
      <c r="J12" s="367">
        <v>0.19</v>
      </c>
      <c r="K12" s="367">
        <v>0.19</v>
      </c>
      <c r="L12" s="367">
        <v>0.19</v>
      </c>
      <c r="M12" s="367">
        <v>0.19</v>
      </c>
      <c r="N12" s="367">
        <v>0.19</v>
      </c>
      <c r="O12" s="367">
        <v>0.19</v>
      </c>
      <c r="P12" s="367">
        <v>0.19</v>
      </c>
      <c r="Q12" s="367">
        <v>0.19</v>
      </c>
      <c r="R12" s="368"/>
      <c r="S12" s="4"/>
    </row>
    <row r="13" spans="1:19" ht="12.75">
      <c r="A13" s="62" t="s">
        <v>276</v>
      </c>
      <c r="B13" s="63" t="s">
        <v>277</v>
      </c>
      <c r="C13" s="64"/>
      <c r="D13" s="369">
        <f>D11*D12</f>
        <v>0</v>
      </c>
      <c r="E13" s="369">
        <f aca="true" t="shared" si="2" ref="E13:Q13">E11*E12</f>
        <v>0</v>
      </c>
      <c r="F13" s="369">
        <f t="shared" si="2"/>
        <v>0</v>
      </c>
      <c r="G13" s="369">
        <f t="shared" si="2"/>
        <v>0</v>
      </c>
      <c r="H13" s="369">
        <f t="shared" si="2"/>
        <v>0</v>
      </c>
      <c r="I13" s="369">
        <f t="shared" si="2"/>
        <v>0</v>
      </c>
      <c r="J13" s="369">
        <f t="shared" si="2"/>
        <v>0</v>
      </c>
      <c r="K13" s="369">
        <f t="shared" si="2"/>
        <v>0</v>
      </c>
      <c r="L13" s="369">
        <f t="shared" si="2"/>
        <v>0</v>
      </c>
      <c r="M13" s="369">
        <f t="shared" si="2"/>
        <v>0</v>
      </c>
      <c r="N13" s="369">
        <f t="shared" si="2"/>
        <v>0</v>
      </c>
      <c r="O13" s="369">
        <f t="shared" si="2"/>
        <v>0</v>
      </c>
      <c r="P13" s="369">
        <f t="shared" si="2"/>
        <v>0</v>
      </c>
      <c r="Q13" s="369">
        <f t="shared" si="2"/>
        <v>0</v>
      </c>
      <c r="R13" s="370" t="s">
        <v>278</v>
      </c>
      <c r="S13" s="4"/>
    </row>
    <row r="14" spans="1:19" ht="12.75">
      <c r="A14" s="65" t="s">
        <v>279</v>
      </c>
      <c r="B14" s="66" t="s">
        <v>444</v>
      </c>
      <c r="C14" s="67"/>
      <c r="D14" s="367">
        <f>D11-D13+D10</f>
        <v>0</v>
      </c>
      <c r="E14" s="367">
        <f aca="true" t="shared" si="3" ref="E14:Q14">E11-E13+E10</f>
        <v>0</v>
      </c>
      <c r="F14" s="367">
        <f t="shared" si="3"/>
        <v>0</v>
      </c>
      <c r="G14" s="367">
        <f t="shared" si="3"/>
        <v>0</v>
      </c>
      <c r="H14" s="367">
        <f t="shared" si="3"/>
        <v>0</v>
      </c>
      <c r="I14" s="367">
        <f t="shared" si="3"/>
        <v>0</v>
      </c>
      <c r="J14" s="367">
        <f t="shared" si="3"/>
        <v>0</v>
      </c>
      <c r="K14" s="367">
        <f t="shared" si="3"/>
        <v>0</v>
      </c>
      <c r="L14" s="367">
        <f t="shared" si="3"/>
        <v>0</v>
      </c>
      <c r="M14" s="367">
        <f t="shared" si="3"/>
        <v>0</v>
      </c>
      <c r="N14" s="367">
        <f t="shared" si="3"/>
        <v>0</v>
      </c>
      <c r="O14" s="367">
        <f t="shared" si="3"/>
        <v>0</v>
      </c>
      <c r="P14" s="367">
        <f t="shared" si="3"/>
        <v>0</v>
      </c>
      <c r="Q14" s="367">
        <f t="shared" si="3"/>
        <v>0</v>
      </c>
      <c r="R14" s="368" t="s">
        <v>280</v>
      </c>
      <c r="S14" s="4"/>
    </row>
    <row r="15" spans="1:19" ht="12.75">
      <c r="A15" s="68" t="s">
        <v>281</v>
      </c>
      <c r="B15" s="69" t="s">
        <v>282</v>
      </c>
      <c r="C15" s="67"/>
      <c r="D15" s="371">
        <f>D14-D7</f>
        <v>0</v>
      </c>
      <c r="E15" s="371">
        <f aca="true" t="shared" si="4" ref="E15:M15">E14-E7</f>
        <v>0</v>
      </c>
      <c r="F15" s="371">
        <f t="shared" si="4"/>
        <v>0</v>
      </c>
      <c r="G15" s="371">
        <f t="shared" si="4"/>
        <v>0</v>
      </c>
      <c r="H15" s="371">
        <f t="shared" si="4"/>
        <v>0</v>
      </c>
      <c r="I15" s="371">
        <f t="shared" si="4"/>
        <v>0</v>
      </c>
      <c r="J15" s="371">
        <f t="shared" si="4"/>
        <v>0</v>
      </c>
      <c r="K15" s="371">
        <f t="shared" si="4"/>
        <v>0</v>
      </c>
      <c r="L15" s="371">
        <f t="shared" si="4"/>
        <v>0</v>
      </c>
      <c r="M15" s="371">
        <f t="shared" si="4"/>
        <v>0</v>
      </c>
      <c r="N15" s="371">
        <f>N14-N7</f>
        <v>0</v>
      </c>
      <c r="O15" s="371">
        <f>O14-O7</f>
        <v>0</v>
      </c>
      <c r="P15" s="371">
        <f>P14-P7</f>
        <v>0</v>
      </c>
      <c r="Q15" s="371">
        <f>Q14-Q7</f>
        <v>0</v>
      </c>
      <c r="R15" s="372" t="s">
        <v>280</v>
      </c>
      <c r="S15" s="4"/>
    </row>
    <row r="16" spans="1:19" ht="21.75" customHeight="1">
      <c r="A16" s="62" t="s">
        <v>20</v>
      </c>
      <c r="B16" s="63" t="s">
        <v>283</v>
      </c>
      <c r="C16" s="70"/>
      <c r="D16" s="373">
        <f>D15</f>
        <v>0</v>
      </c>
      <c r="E16" s="373">
        <f aca="true" t="shared" si="5" ref="E16:M16">E15+D16</f>
        <v>0</v>
      </c>
      <c r="F16" s="373">
        <f t="shared" si="5"/>
        <v>0</v>
      </c>
      <c r="G16" s="373">
        <f t="shared" si="5"/>
        <v>0</v>
      </c>
      <c r="H16" s="373">
        <f t="shared" si="5"/>
        <v>0</v>
      </c>
      <c r="I16" s="373">
        <f t="shared" si="5"/>
        <v>0</v>
      </c>
      <c r="J16" s="373">
        <f t="shared" si="5"/>
        <v>0</v>
      </c>
      <c r="K16" s="373">
        <f t="shared" si="5"/>
        <v>0</v>
      </c>
      <c r="L16" s="373">
        <f t="shared" si="5"/>
        <v>0</v>
      </c>
      <c r="M16" s="373">
        <f t="shared" si="5"/>
        <v>0</v>
      </c>
      <c r="N16" s="373">
        <f>N15+M16</f>
        <v>0</v>
      </c>
      <c r="O16" s="373">
        <f>O15+N16</f>
        <v>0</v>
      </c>
      <c r="P16" s="373">
        <f>P15+O16</f>
        <v>0</v>
      </c>
      <c r="Q16" s="373">
        <f>Q15+P16</f>
        <v>0</v>
      </c>
      <c r="R16" s="370" t="s">
        <v>278</v>
      </c>
      <c r="S16" s="4"/>
    </row>
    <row r="17" spans="1:19" ht="12.75">
      <c r="A17" s="68" t="s">
        <v>22</v>
      </c>
      <c r="B17" s="69" t="s">
        <v>284</v>
      </c>
      <c r="C17" s="67"/>
      <c r="D17" s="371">
        <f>D15/POWER(1.05,D6)</f>
        <v>0</v>
      </c>
      <c r="E17" s="371">
        <f aca="true" t="shared" si="6" ref="E17:Q17">E15/POWER(1.05,E6)</f>
        <v>0</v>
      </c>
      <c r="F17" s="371">
        <f t="shared" si="6"/>
        <v>0</v>
      </c>
      <c r="G17" s="371">
        <f t="shared" si="6"/>
        <v>0</v>
      </c>
      <c r="H17" s="371">
        <f t="shared" si="6"/>
        <v>0</v>
      </c>
      <c r="I17" s="371">
        <f t="shared" si="6"/>
        <v>0</v>
      </c>
      <c r="J17" s="371">
        <f t="shared" si="6"/>
        <v>0</v>
      </c>
      <c r="K17" s="371">
        <f t="shared" si="6"/>
        <v>0</v>
      </c>
      <c r="L17" s="371">
        <f t="shared" si="6"/>
        <v>0</v>
      </c>
      <c r="M17" s="371">
        <f t="shared" si="6"/>
        <v>0</v>
      </c>
      <c r="N17" s="371">
        <f t="shared" si="6"/>
        <v>0</v>
      </c>
      <c r="O17" s="371">
        <f t="shared" si="6"/>
        <v>0</v>
      </c>
      <c r="P17" s="371">
        <f t="shared" si="6"/>
        <v>0</v>
      </c>
      <c r="Q17" s="371">
        <f t="shared" si="6"/>
        <v>0</v>
      </c>
      <c r="R17" s="372" t="s">
        <v>278</v>
      </c>
      <c r="S17" s="4"/>
    </row>
    <row r="18" spans="1:19" ht="24" customHeight="1">
      <c r="A18" s="68" t="s">
        <v>24</v>
      </c>
      <c r="B18" s="69" t="s">
        <v>285</v>
      </c>
      <c r="C18" s="71"/>
      <c r="D18" s="371">
        <f>D17</f>
        <v>0</v>
      </c>
      <c r="E18" s="371">
        <f aca="true" t="shared" si="7" ref="E18:M18">E17+D18</f>
        <v>0</v>
      </c>
      <c r="F18" s="371">
        <f t="shared" si="7"/>
        <v>0</v>
      </c>
      <c r="G18" s="371">
        <f t="shared" si="7"/>
        <v>0</v>
      </c>
      <c r="H18" s="371">
        <f t="shared" si="7"/>
        <v>0</v>
      </c>
      <c r="I18" s="371">
        <f t="shared" si="7"/>
        <v>0</v>
      </c>
      <c r="J18" s="371">
        <f t="shared" si="7"/>
        <v>0</v>
      </c>
      <c r="K18" s="371">
        <f t="shared" si="7"/>
        <v>0</v>
      </c>
      <c r="L18" s="371">
        <f t="shared" si="7"/>
        <v>0</v>
      </c>
      <c r="M18" s="371">
        <f t="shared" si="7"/>
        <v>0</v>
      </c>
      <c r="N18" s="371">
        <f>N17+M18</f>
        <v>0</v>
      </c>
      <c r="O18" s="371">
        <f>O17+N18</f>
        <v>0</v>
      </c>
      <c r="P18" s="371">
        <f>P17+O18</f>
        <v>0</v>
      </c>
      <c r="Q18" s="371">
        <f>Q17+P18</f>
        <v>0</v>
      </c>
      <c r="R18" s="372" t="s">
        <v>278</v>
      </c>
      <c r="S18" s="4"/>
    </row>
    <row r="19" spans="1:19" ht="12.75">
      <c r="A19" s="54" t="s">
        <v>26</v>
      </c>
      <c r="B19" s="55" t="s">
        <v>286</v>
      </c>
      <c r="C19" s="45"/>
      <c r="D19" s="56" t="str">
        <f aca="true" t="shared" si="8" ref="D19:M19">IF(D18&gt;0,"Áno","NIE")</f>
        <v>NIE</v>
      </c>
      <c r="E19" s="56" t="str">
        <f t="shared" si="8"/>
        <v>NIE</v>
      </c>
      <c r="F19" s="56" t="str">
        <f t="shared" si="8"/>
        <v>NIE</v>
      </c>
      <c r="G19" s="56" t="str">
        <f t="shared" si="8"/>
        <v>NIE</v>
      </c>
      <c r="H19" s="56" t="str">
        <f t="shared" si="8"/>
        <v>NIE</v>
      </c>
      <c r="I19" s="56" t="str">
        <f t="shared" si="8"/>
        <v>NIE</v>
      </c>
      <c r="J19" s="56" t="str">
        <f t="shared" si="8"/>
        <v>NIE</v>
      </c>
      <c r="K19" s="56" t="str">
        <f t="shared" si="8"/>
        <v>NIE</v>
      </c>
      <c r="L19" s="56" t="str">
        <f t="shared" si="8"/>
        <v>NIE</v>
      </c>
      <c r="M19" s="56" t="str">
        <f t="shared" si="8"/>
        <v>NIE</v>
      </c>
      <c r="N19" s="56" t="str">
        <f>IF(N18&gt;0,"Áno","NIE")</f>
        <v>NIE</v>
      </c>
      <c r="O19" s="56" t="str">
        <f>IF(O18&gt;0,"Áno","NIE")</f>
        <v>NIE</v>
      </c>
      <c r="P19" s="56" t="str">
        <f>IF(P18&gt;0,"Áno","NIE")</f>
        <v>NIE</v>
      </c>
      <c r="Q19" s="56" t="str">
        <f>IF(Q18&gt;0,"Áno","NIE")</f>
        <v>NIE</v>
      </c>
      <c r="R19" s="56" t="s">
        <v>278</v>
      </c>
      <c r="S19" s="4"/>
    </row>
    <row r="20" spans="1:19" ht="12.75">
      <c r="A20" s="57">
        <v>14</v>
      </c>
      <c r="B20" s="58" t="s">
        <v>287</v>
      </c>
      <c r="C20" s="59"/>
      <c r="D20" s="59">
        <f>IF(D19="Áno",IF(C19="Áno","",D5),"")</f>
      </c>
      <c r="E20" s="59">
        <f aca="true" t="shared" si="9" ref="E20:Q20">IF(E19="Áno",IF(D19="Áno","",E5),"")</f>
      </c>
      <c r="F20" s="59">
        <f t="shared" si="9"/>
      </c>
      <c r="G20" s="59">
        <f t="shared" si="9"/>
      </c>
      <c r="H20" s="59">
        <f t="shared" si="9"/>
      </c>
      <c r="I20" s="59">
        <f t="shared" si="9"/>
      </c>
      <c r="J20" s="59">
        <f t="shared" si="9"/>
      </c>
      <c r="K20" s="59">
        <f t="shared" si="9"/>
      </c>
      <c r="L20" s="59">
        <f t="shared" si="9"/>
      </c>
      <c r="M20" s="59">
        <f t="shared" si="9"/>
      </c>
      <c r="N20" s="59">
        <f t="shared" si="9"/>
      </c>
      <c r="O20" s="59">
        <f t="shared" si="9"/>
      </c>
      <c r="P20" s="59">
        <f t="shared" si="9"/>
      </c>
      <c r="Q20" s="59">
        <f t="shared" si="9"/>
      </c>
      <c r="R20" s="59" t="s">
        <v>280</v>
      </c>
      <c r="S20" s="4"/>
    </row>
    <row r="21" spans="1:19" ht="12.75">
      <c r="A21" s="54" t="s">
        <v>30</v>
      </c>
      <c r="B21" s="55" t="s">
        <v>298</v>
      </c>
      <c r="C21" s="45"/>
      <c r="D21" s="374">
        <f>IF(R7=0,0,Q18/R7)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6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269" t="s">
        <v>299</v>
      </c>
      <c r="B23" s="217" t="s">
        <v>445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</sheetData>
  <sheetProtection password="C30B" sheet="1" objects="1" scenarios="1"/>
  <printOptions/>
  <pageMargins left="0.51" right="0.37" top="1" bottom="1" header="0.4921259845" footer="0.4921259845"/>
  <pageSetup horizontalDpi="600" verticalDpi="600" orientation="landscape" paperSize="9" scale="8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vasilenkova</cp:lastModifiedBy>
  <cp:lastPrinted>2008-01-23T09:42:49Z</cp:lastPrinted>
  <dcterms:created xsi:type="dcterms:W3CDTF">2004-02-26T14:27:52Z</dcterms:created>
  <dcterms:modified xsi:type="dcterms:W3CDTF">2010-05-07T07:31:08Z</dcterms:modified>
  <cp:category/>
  <cp:version/>
  <cp:contentType/>
  <cp:contentStatus/>
</cp:coreProperties>
</file>