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a\Desktop\legislatíva\ŽoNFP\04.05.2015\06.05.2015\"/>
    </mc:Choice>
  </mc:AlternateContent>
  <bookViews>
    <workbookView xWindow="0" yWindow="0" windowWidth="28800" windowHeight="12660"/>
  </bookViews>
  <sheets>
    <sheet name="8.4" sheetId="1" r:id="rId1"/>
    <sheet name="skryt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42" i="1"/>
  <c r="B39" i="1"/>
  <c r="B38" i="1"/>
  <c r="B37" i="1"/>
  <c r="B36" i="1"/>
  <c r="A40" i="2"/>
  <c r="A38" i="2"/>
  <c r="A42" i="2" s="1"/>
  <c r="A43" i="2" s="1"/>
  <c r="A29" i="2"/>
  <c r="A27" i="2"/>
  <c r="A31" i="2" l="1"/>
  <c r="F31" i="2"/>
  <c r="I27" i="1" s="1"/>
  <c r="H30" i="1"/>
  <c r="F42" i="2"/>
  <c r="I29" i="1" s="1"/>
  <c r="C17" i="2"/>
  <c r="C18" i="2"/>
  <c r="C19" i="2"/>
  <c r="C20" i="2"/>
  <c r="C21" i="2"/>
  <c r="C16" i="2"/>
  <c r="A10" i="2"/>
  <c r="A8" i="2"/>
  <c r="F1" i="2"/>
  <c r="I12" i="1" s="1"/>
  <c r="B40" i="1" s="1"/>
  <c r="F16" i="2" l="1"/>
  <c r="F17" i="2" s="1"/>
  <c r="I20" i="1" s="1"/>
  <c r="A12" i="2"/>
  <c r="B12" i="2" s="1"/>
  <c r="F11" i="2"/>
  <c r="I16" i="1" s="1"/>
  <c r="B41" i="1" s="1"/>
  <c r="I33" i="1" l="1"/>
</calcChain>
</file>

<file path=xl/comments1.xml><?xml version="1.0" encoding="utf-8"?>
<comments xmlns="http://schemas.openxmlformats.org/spreadsheetml/2006/main">
  <authors>
    <author>Kužma Emil</author>
  </authors>
  <commentList>
    <comment ref="B9" authorId="0" shapeId="0">
      <text>
        <r>
          <rPr>
            <b/>
            <sz val="8"/>
            <color indexed="81"/>
            <rFont val="Arial"/>
            <family val="2"/>
            <charset val="238"/>
          </rPr>
          <t>v danej výzve za dané podopatrenie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  <charset val="238"/>
          </rPr>
          <t>zadajte výdavky</t>
        </r>
      </text>
    </comment>
  </commentList>
</comments>
</file>

<file path=xl/comments2.xml><?xml version="1.0" encoding="utf-8"?>
<comments xmlns="http://schemas.openxmlformats.org/spreadsheetml/2006/main">
  <authors>
    <author>Kužma Emil</author>
  </authors>
  <commentList>
    <comment ref="A39" authorId="0" shapeId="0">
      <text>
        <r>
          <rPr>
            <b/>
            <sz val="8"/>
            <color indexed="81"/>
            <rFont val="Arial"/>
            <family val="2"/>
            <charset val="238"/>
          </rPr>
          <t>v danej výzve za dané podopatrenie</t>
        </r>
      </text>
    </comment>
  </commentList>
</comments>
</file>

<file path=xl/sharedStrings.xml><?xml version="1.0" encoding="utf-8"?>
<sst xmlns="http://schemas.openxmlformats.org/spreadsheetml/2006/main" count="72" uniqueCount="61">
  <si>
    <t>Žiadateľ</t>
  </si>
  <si>
    <t>IČO</t>
  </si>
  <si>
    <t>Výška OV</t>
  </si>
  <si>
    <t>Užívaná výmera v ha</t>
  </si>
  <si>
    <t>Požadovaný NFP</t>
  </si>
  <si>
    <t>Požadovaný NFP za všetky podané ŽoNFP</t>
  </si>
  <si>
    <t xml:space="preserve">Územie, na ktorom je projekt realizovaný je v rámci funkčnej typizácie lesa klasifikované : </t>
  </si>
  <si>
    <t xml:space="preserve">a) výlučne ako hospodársky les </t>
  </si>
  <si>
    <t xml:space="preserve">b) ako hospodársky les  v kombinácii lesom ochranným resp. lesom osobitného určenia </t>
  </si>
  <si>
    <t>c) ako výlučne les ochranný resp. les osobitného určenia</t>
  </si>
  <si>
    <t>P.č.</t>
  </si>
  <si>
    <t>Kritérium</t>
  </si>
  <si>
    <t>Body</t>
  </si>
  <si>
    <t>Poznámka</t>
  </si>
  <si>
    <t>počet bodov</t>
  </si>
  <si>
    <t>Súčet bodov</t>
  </si>
  <si>
    <t>x</t>
  </si>
  <si>
    <t>Žiadateľ sa zaviaže, že súhlasí s nižšou intenzitou pomoci ako maximálna intenzita pomoci deklarovaná vo výzve nasledovne:</t>
  </si>
  <si>
    <t>a) zachovanie  pôvodnej maximálnej intenzity</t>
  </si>
  <si>
    <t>b) intenzita pomoci nižšia  o 5%</t>
  </si>
  <si>
    <t>c) intenzita pomoci nižšia  o 10 %</t>
  </si>
  <si>
    <t>Projekt:</t>
  </si>
  <si>
    <t>a) je zameraný na projekt konverzie smrečín v rozpade</t>
  </si>
  <si>
    <t>b) je zameraný na projekt konverzie smrečín v rozpade pri využití aspoň 30 % podielu pionierskych drevín pri obnove lesa</t>
  </si>
  <si>
    <t>c) je zameraný na projekt ozdravných opatrení v lesoch poškodených v dôsledku zmeny klímy, premnožením kalamitných škodcov či vplyvom iných významných biotických a abiotických škodlivých činiteľov v hospodárskych lesoch</t>
  </si>
  <si>
    <t>d) je zameraný na projekt revitalizácie a obnovy lesných spoločenstiev (vrátane obnovy lesných porastov, ochrany, ošetrovania a výchovy lesov) zničených alebo výrazne destabilizovaných lesnými požiarmi, prírodnými pohromami a katastrofickými udalosťami v hospodárskych lesoch;</t>
  </si>
  <si>
    <t>e) je zameraný na projekt ozdravných opatrení v lesoch poškodených v dôsledku zmeny klímy, premnožením kalamitných škodcov či vplyvom iných významných biotických a abiotických škodlivých činiteľov v ochranných lesoch a lesoch osobitného určenia</t>
  </si>
  <si>
    <t>f) je zameraný na projekt revitalizácie a obnovy lesných spoločenstiev (vrátane obnovy lesných porastov, ochrany, ošetrovania a výchovy lesov) zničených alebo výrazne destabilizovaných lesnými požiarmi, prírodnými pohromami a katastrofickými udalosťami v ochranných lesoch a lesoch osobitného určenia;</t>
  </si>
  <si>
    <t>Maximálny počet bodov je 20 Pri výbere viacerých aktivít sa vypočíta vážený aritmetický priemer z deklarovaných žiadaných oprávnených výdavkov.</t>
  </si>
  <si>
    <t>1.</t>
  </si>
  <si>
    <t>2.</t>
  </si>
  <si>
    <t>3.</t>
  </si>
  <si>
    <t xml:space="preserve">Žiadateľ hospodári v certifikovaných lesoch  </t>
  </si>
  <si>
    <t>Minimálne 50 % plochy obhospodarovaného lesa  alebo minimálne 100 ha obhospodarovaného lesa je certifikovaný les</t>
  </si>
  <si>
    <t>4.</t>
  </si>
  <si>
    <t>Ekonomická primeranosť projektu v prepočte na výmeru lesa je:</t>
  </si>
  <si>
    <t>- do 2000 EUR/ha vrátane</t>
  </si>
  <si>
    <t>- do 3000 EUR/ha vrátane</t>
  </si>
  <si>
    <t>- nad 3000 EUR/ha</t>
  </si>
  <si>
    <t>Ekonomická primeranosť sa vypočíta ako podiel výšky celkových žiadaných oprávnených výdavkov ku veľkosti obhospodarovanej plochy lesa žiadateľom. V prípade, že žiadateľ  podal viac žiadostí o nenávratný finančný príspevok v danej výzve, hodnota sa vypočíta ako podiel súčtu výšky žiadaných prostriedkov v danej výzve k sume celkovej plochy obhospodarovaného lesa k 31.12. roka predchádzajúceho výzve.</t>
  </si>
  <si>
    <t>Žiadateľ v žiadosti deklaruje súhlas so znížením intenzity pomoc ak má o to záujem a na základe toho si prizná body. Presný spôsob výpočtu a uplatnenia zníženia intenzity pomoci prostredníctvom zníženia výšky podpory bude určený vo výzve. Maximálny počet bodov je 6.</t>
  </si>
  <si>
    <t>kritérium č. 1</t>
  </si>
  <si>
    <t>vyhodnotenie</t>
  </si>
  <si>
    <t>Uplatnenie zníženej intenzity</t>
  </si>
  <si>
    <t>kritérium č. 2</t>
  </si>
  <si>
    <t>požadovaný NFP</t>
  </si>
  <si>
    <t>základné %</t>
  </si>
  <si>
    <t>OV</t>
  </si>
  <si>
    <t>požadované percento</t>
  </si>
  <si>
    <t>zníženie</t>
  </si>
  <si>
    <t>Výdavky</t>
  </si>
  <si>
    <t>kritérium č. 3</t>
  </si>
  <si>
    <t>výdavky</t>
  </si>
  <si>
    <t>Výmera certifikovaného lesa</t>
  </si>
  <si>
    <t>kritérium č. 4</t>
  </si>
  <si>
    <t>Ekonomická efektívnosť EUR/ha</t>
  </si>
  <si>
    <t>kritérium č. 5</t>
  </si>
  <si>
    <t>Kontrola vyplnenia</t>
  </si>
  <si>
    <t>5.</t>
  </si>
  <si>
    <t>BODOVACIE KRITÉRIÁ</t>
  </si>
  <si>
    <t>Tabuľka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</si>
</sst>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"/>
      <family val="2"/>
      <charset val="238"/>
    </font>
    <font>
      <b/>
      <sz val="8"/>
      <color indexed="8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8"/>
      <color indexed="81"/>
      <name val="Tahoma"/>
      <family val="2"/>
      <charset val="238"/>
    </font>
    <font>
      <sz val="8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 applyAlignment="1">
      <alignment vertical="center" wrapText="1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2" xfId="0" applyFont="1" applyFill="1" applyBorder="1" applyAlignment="1">
      <alignment wrapText="1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/>
    <xf numFmtId="0" fontId="0" fillId="0" borderId="11" xfId="0" applyBorder="1" applyAlignment="1">
      <alignment horizontal="center" vertical="center"/>
    </xf>
    <xf numFmtId="0" fontId="0" fillId="0" borderId="9" xfId="0" applyBorder="1"/>
    <xf numFmtId="0" fontId="0" fillId="0" borderId="15" xfId="0" applyBorder="1" applyAlignment="1">
      <alignment horizontal="center" vertical="center"/>
    </xf>
    <xf numFmtId="0" fontId="0" fillId="0" borderId="12" xfId="0" applyBorder="1"/>
    <xf numFmtId="0" fontId="0" fillId="0" borderId="5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" fontId="1" fillId="0" borderId="5" xfId="0" applyNumberFormat="1" applyFont="1" applyBorder="1" applyAlignment="1" applyProtection="1">
      <alignment horizontal="center" vertical="center"/>
      <protection hidden="1"/>
    </xf>
    <xf numFmtId="4" fontId="1" fillId="0" borderId="9" xfId="0" applyNumberFormat="1" applyFont="1" applyBorder="1" applyAlignment="1" applyProtection="1">
      <alignment horizontal="center" vertical="center"/>
      <protection hidden="1"/>
    </xf>
    <xf numFmtId="4" fontId="1" fillId="0" borderId="12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9" xfId="0" applyNumberFormat="1" applyFont="1" applyBorder="1" applyAlignment="1" applyProtection="1">
      <alignment horizontal="center" vertical="center"/>
      <protection hidden="1"/>
    </xf>
    <xf numFmtId="0" fontId="1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1">
    <cellStyle name="Normálne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skryt!$E$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skryt!$E$4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12</xdr:row>
          <xdr:rowOff>66675</xdr:rowOff>
        </xdr:from>
        <xdr:to>
          <xdr:col>7</xdr:col>
          <xdr:colOff>1085850</xdr:colOff>
          <xdr:row>12</xdr:row>
          <xdr:rowOff>314325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13</xdr:row>
          <xdr:rowOff>66675</xdr:rowOff>
        </xdr:from>
        <xdr:to>
          <xdr:col>7</xdr:col>
          <xdr:colOff>1085850</xdr:colOff>
          <xdr:row>13</xdr:row>
          <xdr:rowOff>314325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14</xdr:row>
          <xdr:rowOff>66675</xdr:rowOff>
        </xdr:from>
        <xdr:to>
          <xdr:col>7</xdr:col>
          <xdr:colOff>1085850</xdr:colOff>
          <xdr:row>14</xdr:row>
          <xdr:rowOff>314325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16</xdr:row>
          <xdr:rowOff>47625</xdr:rowOff>
        </xdr:from>
        <xdr:to>
          <xdr:col>7</xdr:col>
          <xdr:colOff>1066800</xdr:colOff>
          <xdr:row>17</xdr:row>
          <xdr:rowOff>47625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17</xdr:row>
          <xdr:rowOff>161925</xdr:rowOff>
        </xdr:from>
        <xdr:to>
          <xdr:col>7</xdr:col>
          <xdr:colOff>1066800</xdr:colOff>
          <xdr:row>18</xdr:row>
          <xdr:rowOff>161925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E7" sqref="E7"/>
    </sheetView>
  </sheetViews>
  <sheetFormatPr defaultRowHeight="12.75" x14ac:dyDescent="0.2"/>
  <cols>
    <col min="1" max="1" width="4" bestFit="1" customWidth="1"/>
    <col min="2" max="2" width="19.5703125" customWidth="1"/>
    <col min="3" max="3" width="17.28515625" customWidth="1"/>
    <col min="5" max="5" width="14.28515625" customWidth="1"/>
    <col min="6" max="6" width="5" bestFit="1" customWidth="1"/>
    <col min="7" max="7" width="39.28515625" customWidth="1"/>
    <col min="8" max="8" width="17.7109375" customWidth="1"/>
    <col min="9" max="9" width="10.85546875" bestFit="1" customWidth="1"/>
  </cols>
  <sheetData>
    <row r="1" spans="1:9" x14ac:dyDescent="0.2">
      <c r="B1" s="33" t="s">
        <v>60</v>
      </c>
    </row>
    <row r="2" spans="1:9" x14ac:dyDescent="0.2">
      <c r="B2" s="34" t="s">
        <v>59</v>
      </c>
    </row>
    <row r="4" spans="1:9" x14ac:dyDescent="0.2">
      <c r="B4" s="1" t="s">
        <v>0</v>
      </c>
      <c r="C4" s="96"/>
      <c r="D4" s="96"/>
      <c r="E4" s="96"/>
      <c r="F4" s="96"/>
      <c r="G4" s="96"/>
      <c r="H4" s="96"/>
      <c r="I4" s="96"/>
    </row>
    <row r="5" spans="1:9" x14ac:dyDescent="0.2">
      <c r="B5" s="1" t="s">
        <v>1</v>
      </c>
      <c r="C5" s="96"/>
      <c r="D5" s="96"/>
      <c r="E5" s="96"/>
      <c r="F5" s="96"/>
      <c r="G5" s="96"/>
      <c r="H5" s="96"/>
      <c r="I5" s="96"/>
    </row>
    <row r="6" spans="1:9" x14ac:dyDescent="0.2">
      <c r="B6" s="1" t="s">
        <v>2</v>
      </c>
      <c r="C6" s="32"/>
      <c r="D6" s="2"/>
      <c r="E6" s="2"/>
      <c r="F6" s="2"/>
      <c r="G6" s="2"/>
      <c r="H6" s="2"/>
      <c r="I6" s="2"/>
    </row>
    <row r="7" spans="1:9" x14ac:dyDescent="0.2">
      <c r="B7" s="1" t="s">
        <v>3</v>
      </c>
      <c r="C7" s="32"/>
      <c r="D7" s="2"/>
      <c r="E7" s="2"/>
      <c r="F7" s="2"/>
      <c r="G7" s="2"/>
      <c r="H7" s="2"/>
      <c r="I7" s="2"/>
    </row>
    <row r="8" spans="1:9" x14ac:dyDescent="0.2">
      <c r="B8" s="3" t="s">
        <v>4</v>
      </c>
      <c r="C8" s="4"/>
      <c r="D8" s="5"/>
      <c r="E8" s="5"/>
      <c r="F8" s="5"/>
      <c r="G8" s="5"/>
      <c r="H8" s="5"/>
      <c r="I8" s="5"/>
    </row>
    <row r="9" spans="1:9" ht="25.5" x14ac:dyDescent="0.2">
      <c r="B9" s="6" t="s">
        <v>5</v>
      </c>
      <c r="C9" s="4"/>
      <c r="D9" s="5"/>
      <c r="E9" s="5"/>
      <c r="F9" s="5"/>
      <c r="G9" s="5"/>
      <c r="H9" s="5"/>
      <c r="I9" s="5"/>
    </row>
    <row r="11" spans="1:9" x14ac:dyDescent="0.2">
      <c r="A11" s="7" t="s">
        <v>10</v>
      </c>
      <c r="B11" s="97" t="s">
        <v>11</v>
      </c>
      <c r="C11" s="98"/>
      <c r="D11" s="98"/>
      <c r="E11" s="99"/>
      <c r="F11" s="7" t="s">
        <v>12</v>
      </c>
      <c r="G11" s="8" t="s">
        <v>13</v>
      </c>
      <c r="H11" s="7"/>
      <c r="I11" s="7" t="s">
        <v>14</v>
      </c>
    </row>
    <row r="12" spans="1:9" ht="37.5" customHeight="1" x14ac:dyDescent="0.2">
      <c r="A12" s="63" t="s">
        <v>29</v>
      </c>
      <c r="B12" s="90" t="s">
        <v>6</v>
      </c>
      <c r="C12" s="91"/>
      <c r="D12" s="91"/>
      <c r="E12" s="92"/>
      <c r="F12" s="9"/>
      <c r="G12" s="10"/>
      <c r="I12" s="100" t="str">
        <f>TRANSPOSE(skryt!F1)</f>
        <v/>
      </c>
    </row>
    <row r="13" spans="1:9" ht="30" customHeight="1" x14ac:dyDescent="0.2">
      <c r="A13" s="66"/>
      <c r="B13" s="51" t="s">
        <v>7</v>
      </c>
      <c r="C13" s="52"/>
      <c r="D13" s="52"/>
      <c r="E13" s="53"/>
      <c r="F13" s="11">
        <v>13</v>
      </c>
      <c r="G13" s="12"/>
      <c r="I13" s="101"/>
    </row>
    <row r="14" spans="1:9" ht="30" customHeight="1" x14ac:dyDescent="0.2">
      <c r="A14" s="66"/>
      <c r="B14" s="103" t="s">
        <v>8</v>
      </c>
      <c r="C14" s="104"/>
      <c r="D14" s="104"/>
      <c r="E14" s="105"/>
      <c r="F14" s="11">
        <v>14</v>
      </c>
      <c r="G14" s="12"/>
      <c r="I14" s="101"/>
    </row>
    <row r="15" spans="1:9" ht="30" customHeight="1" x14ac:dyDescent="0.2">
      <c r="A15" s="64"/>
      <c r="B15" s="54" t="s">
        <v>9</v>
      </c>
      <c r="C15" s="55"/>
      <c r="D15" s="55"/>
      <c r="E15" s="56"/>
      <c r="F15" s="13">
        <v>15</v>
      </c>
      <c r="G15" s="14"/>
      <c r="I15" s="102"/>
    </row>
    <row r="16" spans="1:9" ht="25.5" x14ac:dyDescent="0.2">
      <c r="A16" s="87" t="s">
        <v>30</v>
      </c>
      <c r="B16" s="90" t="s">
        <v>17</v>
      </c>
      <c r="C16" s="91"/>
      <c r="D16" s="91"/>
      <c r="E16" s="92"/>
      <c r="F16" s="15"/>
      <c r="G16" s="67" t="s">
        <v>40</v>
      </c>
      <c r="H16" s="16" t="s">
        <v>43</v>
      </c>
      <c r="I16" s="70" t="str">
        <f>TRANSPOSE(skryt!F11)</f>
        <v/>
      </c>
    </row>
    <row r="17" spans="1:9" s="19" customFormat="1" ht="19.5" customHeight="1" x14ac:dyDescent="0.2">
      <c r="A17" s="88"/>
      <c r="B17" s="93" t="s">
        <v>18</v>
      </c>
      <c r="C17" s="94"/>
      <c r="D17" s="94"/>
      <c r="E17" s="95"/>
      <c r="F17" s="17">
        <v>2</v>
      </c>
      <c r="G17" s="68"/>
      <c r="H17" s="18"/>
      <c r="I17" s="71"/>
    </row>
    <row r="18" spans="1:9" s="19" customFormat="1" ht="19.5" customHeight="1" x14ac:dyDescent="0.2">
      <c r="A18" s="88"/>
      <c r="B18" s="93" t="s">
        <v>19</v>
      </c>
      <c r="C18" s="94"/>
      <c r="D18" s="94"/>
      <c r="E18" s="95"/>
      <c r="F18" s="17">
        <v>4</v>
      </c>
      <c r="G18" s="68"/>
      <c r="H18" s="20"/>
      <c r="I18" s="71"/>
    </row>
    <row r="19" spans="1:9" s="19" customFormat="1" ht="19.5" customHeight="1" x14ac:dyDescent="0.2">
      <c r="A19" s="89"/>
      <c r="B19" s="60" t="s">
        <v>20</v>
      </c>
      <c r="C19" s="61"/>
      <c r="D19" s="61"/>
      <c r="E19" s="62"/>
      <c r="F19" s="17">
        <v>6</v>
      </c>
      <c r="G19" s="69"/>
      <c r="H19" s="22"/>
      <c r="I19" s="72"/>
    </row>
    <row r="20" spans="1:9" ht="18" customHeight="1" x14ac:dyDescent="0.2">
      <c r="A20" s="84" t="s">
        <v>31</v>
      </c>
      <c r="B20" s="57" t="s">
        <v>21</v>
      </c>
      <c r="C20" s="58"/>
      <c r="D20" s="58"/>
      <c r="E20" s="59"/>
      <c r="F20" s="15"/>
      <c r="G20" s="82" t="s">
        <v>28</v>
      </c>
      <c r="H20" s="16" t="s">
        <v>50</v>
      </c>
      <c r="I20" s="76" t="str">
        <f>TRANSPOSE(skryt!F17)</f>
        <v/>
      </c>
    </row>
    <row r="21" spans="1:9" ht="29.25" customHeight="1" x14ac:dyDescent="0.2">
      <c r="A21" s="85"/>
      <c r="B21" s="51" t="s">
        <v>22</v>
      </c>
      <c r="C21" s="52"/>
      <c r="D21" s="52"/>
      <c r="E21" s="53"/>
      <c r="F21" s="17">
        <v>10</v>
      </c>
      <c r="G21" s="83"/>
      <c r="H21" s="4"/>
      <c r="I21" s="77"/>
    </row>
    <row r="22" spans="1:9" ht="32.25" customHeight="1" x14ac:dyDescent="0.2">
      <c r="A22" s="85"/>
      <c r="B22" s="51" t="s">
        <v>23</v>
      </c>
      <c r="C22" s="52"/>
      <c r="D22" s="52"/>
      <c r="E22" s="53"/>
      <c r="F22" s="17">
        <v>12</v>
      </c>
      <c r="G22" s="83"/>
      <c r="H22" s="4"/>
      <c r="I22" s="77"/>
    </row>
    <row r="23" spans="1:9" ht="52.5" customHeight="1" x14ac:dyDescent="0.2">
      <c r="A23" s="85"/>
      <c r="B23" s="51" t="s">
        <v>24</v>
      </c>
      <c r="C23" s="52"/>
      <c r="D23" s="52"/>
      <c r="E23" s="53"/>
      <c r="F23" s="17">
        <v>14</v>
      </c>
      <c r="G23" s="83"/>
      <c r="H23" s="4"/>
      <c r="I23" s="77"/>
    </row>
    <row r="24" spans="1:9" ht="66.75" customHeight="1" x14ac:dyDescent="0.2">
      <c r="A24" s="85"/>
      <c r="B24" s="51" t="s">
        <v>25</v>
      </c>
      <c r="C24" s="52"/>
      <c r="D24" s="52"/>
      <c r="E24" s="53"/>
      <c r="F24" s="17">
        <v>16</v>
      </c>
      <c r="G24" s="83"/>
      <c r="H24" s="31"/>
      <c r="I24" s="77"/>
    </row>
    <row r="25" spans="1:9" ht="56.25" customHeight="1" x14ac:dyDescent="0.2">
      <c r="A25" s="85"/>
      <c r="B25" s="51" t="s">
        <v>26</v>
      </c>
      <c r="C25" s="52"/>
      <c r="D25" s="52"/>
      <c r="E25" s="53"/>
      <c r="F25" s="17">
        <v>18</v>
      </c>
      <c r="G25" s="83"/>
      <c r="H25" s="31"/>
      <c r="I25" s="77"/>
    </row>
    <row r="26" spans="1:9" ht="67.5" customHeight="1" x14ac:dyDescent="0.2">
      <c r="A26" s="86"/>
      <c r="B26" s="54" t="s">
        <v>27</v>
      </c>
      <c r="C26" s="55"/>
      <c r="D26" s="55"/>
      <c r="E26" s="56"/>
      <c r="F26" s="21">
        <v>20</v>
      </c>
      <c r="G26" s="83"/>
      <c r="H26" s="31"/>
      <c r="I26" s="78"/>
    </row>
    <row r="27" spans="1:9" ht="25.5" x14ac:dyDescent="0.2">
      <c r="A27" s="63" t="s">
        <v>34</v>
      </c>
      <c r="B27" s="57" t="s">
        <v>32</v>
      </c>
      <c r="C27" s="58"/>
      <c r="D27" s="58"/>
      <c r="E27" s="59"/>
      <c r="F27" s="63">
        <v>4</v>
      </c>
      <c r="G27" s="67" t="s">
        <v>33</v>
      </c>
      <c r="H27" s="16" t="s">
        <v>53</v>
      </c>
      <c r="I27" s="70" t="str">
        <f>TRANSPOSE(skryt!F31)</f>
        <v/>
      </c>
    </row>
    <row r="28" spans="1:9" ht="22.5" customHeight="1" x14ac:dyDescent="0.2">
      <c r="A28" s="64"/>
      <c r="B28" s="60"/>
      <c r="C28" s="61"/>
      <c r="D28" s="61"/>
      <c r="E28" s="62"/>
      <c r="F28" s="64"/>
      <c r="G28" s="69"/>
      <c r="H28" s="29"/>
      <c r="I28" s="72"/>
    </row>
    <row r="29" spans="1:9" ht="27" customHeight="1" x14ac:dyDescent="0.2">
      <c r="A29" s="63" t="s">
        <v>58</v>
      </c>
      <c r="B29" s="23" t="s">
        <v>35</v>
      </c>
      <c r="C29" s="24"/>
      <c r="D29" s="24"/>
      <c r="E29" s="25"/>
      <c r="F29" s="15"/>
      <c r="G29" s="67" t="s">
        <v>39</v>
      </c>
      <c r="H29" s="30" t="s">
        <v>55</v>
      </c>
      <c r="I29" s="70" t="str">
        <f>TRANSPOSE(skryt!F42)</f>
        <v/>
      </c>
    </row>
    <row r="30" spans="1:9" ht="27" customHeight="1" x14ac:dyDescent="0.2">
      <c r="A30" s="66"/>
      <c r="B30" s="73" t="s">
        <v>36</v>
      </c>
      <c r="C30" s="74"/>
      <c r="D30" s="74"/>
      <c r="E30" s="75"/>
      <c r="F30" s="17">
        <v>15</v>
      </c>
      <c r="G30" s="68"/>
      <c r="H30" s="76" t="str">
        <f>TRANSPOSE(skryt!A43)</f>
        <v/>
      </c>
      <c r="I30" s="71"/>
    </row>
    <row r="31" spans="1:9" ht="27" customHeight="1" x14ac:dyDescent="0.2">
      <c r="A31" s="66"/>
      <c r="B31" s="73" t="s">
        <v>37</v>
      </c>
      <c r="C31" s="74"/>
      <c r="D31" s="74"/>
      <c r="E31" s="75"/>
      <c r="F31" s="17">
        <v>12</v>
      </c>
      <c r="G31" s="68"/>
      <c r="H31" s="77"/>
      <c r="I31" s="71"/>
    </row>
    <row r="32" spans="1:9" ht="27" customHeight="1" x14ac:dyDescent="0.2">
      <c r="A32" s="64"/>
      <c r="B32" s="79" t="s">
        <v>38</v>
      </c>
      <c r="C32" s="80"/>
      <c r="D32" s="80"/>
      <c r="E32" s="81"/>
      <c r="F32" s="21">
        <v>9</v>
      </c>
      <c r="G32" s="69"/>
      <c r="H32" s="78"/>
      <c r="I32" s="72"/>
    </row>
    <row r="33" spans="1:9" x14ac:dyDescent="0.2">
      <c r="A33" s="65" t="s">
        <v>15</v>
      </c>
      <c r="B33" s="65"/>
      <c r="C33" s="65"/>
      <c r="D33" s="65"/>
      <c r="E33" s="65"/>
      <c r="F33" s="65"/>
      <c r="G33" s="65"/>
      <c r="H33" s="26" t="s">
        <v>16</v>
      </c>
      <c r="I33" s="27">
        <f>SUM(I12:I32)</f>
        <v>0</v>
      </c>
    </row>
    <row r="35" spans="1:9" x14ac:dyDescent="0.2">
      <c r="B35" s="28" t="s">
        <v>57</v>
      </c>
    </row>
    <row r="36" spans="1:9" x14ac:dyDescent="0.2">
      <c r="B36" s="50" t="str">
        <f>IF(C6="","nie je vyplnená výška OV","")</f>
        <v>nie je vyplnená výška OV</v>
      </c>
      <c r="C36" s="50"/>
      <c r="D36" s="50"/>
      <c r="E36" s="50"/>
      <c r="F36" s="50"/>
    </row>
    <row r="37" spans="1:9" x14ac:dyDescent="0.2">
      <c r="B37" s="50" t="str">
        <f>IF(C7="","nie je vyplnená užívaná výmera v ha","")</f>
        <v>nie je vyplnená užívaná výmera v ha</v>
      </c>
      <c r="C37" s="50"/>
      <c r="D37" s="50"/>
      <c r="E37" s="50"/>
      <c r="F37" s="50"/>
    </row>
    <row r="38" spans="1:9" x14ac:dyDescent="0.2">
      <c r="B38" s="50" t="str">
        <f>IF(C8="","nie je vyplneny požadovaný NFP","")</f>
        <v>nie je vyplneny požadovaný NFP</v>
      </c>
      <c r="C38" s="50"/>
      <c r="D38" s="50"/>
      <c r="E38" s="50"/>
      <c r="F38" s="50"/>
    </row>
    <row r="39" spans="1:9" x14ac:dyDescent="0.2">
      <c r="B39" s="50" t="str">
        <f>IF(C9="","nie je vyplnený požadovaný NFP za všetky podané ŽoNFP","")</f>
        <v>nie je vyplnený požadovaný NFP za všetky podané ŽoNFP</v>
      </c>
      <c r="C39" s="50"/>
      <c r="D39" s="50"/>
      <c r="E39" s="50"/>
      <c r="F39" s="50"/>
    </row>
    <row r="40" spans="1:9" x14ac:dyDescent="0.2">
      <c r="B40" s="50" t="str">
        <f>IF(I12="","označte jednu možnosť v bodovacom kritériu č. 1","")</f>
        <v>označte jednu možnosť v bodovacom kritériu č. 1</v>
      </c>
      <c r="C40" s="50"/>
      <c r="D40" s="50"/>
      <c r="E40" s="50"/>
      <c r="F40" s="50"/>
    </row>
    <row r="41" spans="1:9" x14ac:dyDescent="0.2">
      <c r="B41" s="50" t="str">
        <f>IF(I16="","označte jednu možnosť v bodovacom kritériu č. 2","")</f>
        <v>označte jednu možnosť v bodovacom kritériu č. 2</v>
      </c>
      <c r="C41" s="50"/>
      <c r="D41" s="50"/>
      <c r="E41" s="50"/>
      <c r="F41" s="50"/>
    </row>
    <row r="42" spans="1:9" x14ac:dyDescent="0.2">
      <c r="B42" s="50" t="str">
        <f>IF(OR(H21="",H22="",H23="",H24="",H25="",H26=""),"zadajte Výdavky v bodovacom kritériu č. 3 - aj nulové hodnoty","")</f>
        <v>zadajte Výdavky v bodovacom kritériu č. 3 - aj nulové hodnoty</v>
      </c>
      <c r="C42" s="50"/>
      <c r="D42" s="50"/>
      <c r="E42" s="50"/>
      <c r="F42" s="50"/>
    </row>
    <row r="43" spans="1:9" x14ac:dyDescent="0.2">
      <c r="B43" s="50" t="str">
        <f>IF(H25="","zadajte výmeru certifikovaného lesa kritérium č. 4","")</f>
        <v>zadajte výmeru certifikovaného lesa kritérium č. 4</v>
      </c>
      <c r="C43" s="50"/>
      <c r="D43" s="50"/>
      <c r="E43" s="50"/>
      <c r="F43" s="50"/>
    </row>
    <row r="44" spans="1:9" x14ac:dyDescent="0.2">
      <c r="B44" s="19"/>
    </row>
  </sheetData>
  <sheetProtection algorithmName="SHA-512" hashValue="pGZwNLao0uVKBeFLzgkX0nQ/RhZx/jtwSF67VZbtc/dJgcvouNadoP2iph/BkLww1ZpiqcO0oeNyojtxghI8FA==" saltValue="8kTNcSJu2Op87UIlxUikBw==" spinCount="100000" sheet="1" objects="1" scenarios="1"/>
  <mergeCells count="47">
    <mergeCell ref="C4:I4"/>
    <mergeCell ref="C5:I5"/>
    <mergeCell ref="B11:E11"/>
    <mergeCell ref="A12:A15"/>
    <mergeCell ref="B12:E12"/>
    <mergeCell ref="I12:I15"/>
    <mergeCell ref="B13:E13"/>
    <mergeCell ref="B14:E14"/>
    <mergeCell ref="B15:E15"/>
    <mergeCell ref="A16:A19"/>
    <mergeCell ref="B16:E16"/>
    <mergeCell ref="G16:G19"/>
    <mergeCell ref="I16:I19"/>
    <mergeCell ref="B17:E17"/>
    <mergeCell ref="B18:E18"/>
    <mergeCell ref="B19:E19"/>
    <mergeCell ref="G27:G28"/>
    <mergeCell ref="A27:A28"/>
    <mergeCell ref="I27:I28"/>
    <mergeCell ref="B20:E20"/>
    <mergeCell ref="B21:E21"/>
    <mergeCell ref="B22:E22"/>
    <mergeCell ref="B23:E23"/>
    <mergeCell ref="G20:G26"/>
    <mergeCell ref="A20:A26"/>
    <mergeCell ref="I20:I26"/>
    <mergeCell ref="I29:I32"/>
    <mergeCell ref="B30:E30"/>
    <mergeCell ref="H30:H32"/>
    <mergeCell ref="B31:E31"/>
    <mergeCell ref="B32:E32"/>
    <mergeCell ref="B41:F41"/>
    <mergeCell ref="B42:F42"/>
    <mergeCell ref="B43:F43"/>
    <mergeCell ref="B24:E24"/>
    <mergeCell ref="B25:E25"/>
    <mergeCell ref="B26:E26"/>
    <mergeCell ref="B27:E28"/>
    <mergeCell ref="F27:F28"/>
    <mergeCell ref="A33:G33"/>
    <mergeCell ref="B36:F36"/>
    <mergeCell ref="B37:F37"/>
    <mergeCell ref="B38:F38"/>
    <mergeCell ref="B39:F39"/>
    <mergeCell ref="B40:F40"/>
    <mergeCell ref="A29:A32"/>
    <mergeCell ref="G29:G32"/>
  </mergeCells>
  <conditionalFormatting sqref="B43:F43">
    <cfRule type="cellIs" dxfId="7" priority="1" operator="equal">
      <formula>"zadajte výmeru certifikovaného lesa kritérium č. 4"</formula>
    </cfRule>
  </conditionalFormatting>
  <conditionalFormatting sqref="B36">
    <cfRule type="cellIs" dxfId="6" priority="8" operator="equal">
      <formula>"nie je vyplnená výška OV"</formula>
    </cfRule>
  </conditionalFormatting>
  <conditionalFormatting sqref="B37:F37">
    <cfRule type="cellIs" dxfId="5" priority="7" operator="equal">
      <formula>"nie je vyplnená užívaná výmera v ha"</formula>
    </cfRule>
  </conditionalFormatting>
  <conditionalFormatting sqref="B38:F38">
    <cfRule type="cellIs" dxfId="4" priority="6" operator="equal">
      <formula>"nie je vyplneny požadovaný NFP"</formula>
    </cfRule>
  </conditionalFormatting>
  <conditionalFormatting sqref="B39:F39">
    <cfRule type="cellIs" dxfId="3" priority="5" operator="equal">
      <formula>"nie je vyplnený požadovaný NFP za všetky podané ŽoNFP"</formula>
    </cfRule>
  </conditionalFormatting>
  <conditionalFormatting sqref="B40:F40">
    <cfRule type="cellIs" dxfId="2" priority="4" operator="equal">
      <formula>"označte jednu možnosť v bodovacom kritériu č. 1"</formula>
    </cfRule>
  </conditionalFormatting>
  <conditionalFormatting sqref="B41:F41">
    <cfRule type="cellIs" dxfId="1" priority="3" operator="equal">
      <formula>"označte jednu možnosť v bodovacom kritériu č. 2"</formula>
    </cfRule>
  </conditionalFormatting>
  <conditionalFormatting sqref="B42:F42">
    <cfRule type="cellIs" dxfId="0" priority="2" operator="equal">
      <formula>"zadajte Výdavky v bodovacom kritériu č. 3 - aj nulové hodnoty"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autoFill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7</xdr:col>
                    <xdr:colOff>361950</xdr:colOff>
                    <xdr:row>12</xdr:row>
                    <xdr:rowOff>66675</xdr:rowOff>
                  </from>
                  <to>
                    <xdr:col>7</xdr:col>
                    <xdr:colOff>1085850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7</xdr:col>
                    <xdr:colOff>361950</xdr:colOff>
                    <xdr:row>13</xdr:row>
                    <xdr:rowOff>66675</xdr:rowOff>
                  </from>
                  <to>
                    <xdr:col>7</xdr:col>
                    <xdr:colOff>1085850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>
                <anchor moveWithCells="1">
                  <from>
                    <xdr:col>7</xdr:col>
                    <xdr:colOff>361950</xdr:colOff>
                    <xdr:row>14</xdr:row>
                    <xdr:rowOff>66675</xdr:rowOff>
                  </from>
                  <to>
                    <xdr:col>7</xdr:col>
                    <xdr:colOff>1085850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Group Box 6">
              <controlPr defaultSize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7</xdr:col>
                    <xdr:colOff>342900</xdr:colOff>
                    <xdr:row>16</xdr:row>
                    <xdr:rowOff>47625</xdr:rowOff>
                  </from>
                  <to>
                    <xdr:col>7</xdr:col>
                    <xdr:colOff>1066800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7</xdr:col>
                    <xdr:colOff>342900</xdr:colOff>
                    <xdr:row>17</xdr:row>
                    <xdr:rowOff>161925</xdr:rowOff>
                  </from>
                  <to>
                    <xdr:col>7</xdr:col>
                    <xdr:colOff>1066800</xdr:colOff>
                    <xdr:row>18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>
      <selection activeCell="J45" sqref="A1:J45"/>
    </sheetView>
  </sheetViews>
  <sheetFormatPr defaultRowHeight="12.75" x14ac:dyDescent="0.2"/>
  <cols>
    <col min="1" max="1" width="45.7109375" customWidth="1"/>
    <col min="2" max="2" width="16.7109375" bestFit="1" customWidth="1"/>
    <col min="4" max="4" width="11.7109375" bestFit="1" customWidth="1"/>
    <col min="6" max="6" width="16.7109375" bestFit="1" customWidth="1"/>
  </cols>
  <sheetData>
    <row r="1" spans="1:10" x14ac:dyDescent="0.2">
      <c r="A1" s="35" t="s">
        <v>41</v>
      </c>
      <c r="B1" s="35"/>
      <c r="C1" s="35"/>
      <c r="D1" s="35" t="s">
        <v>42</v>
      </c>
      <c r="E1" s="36">
        <v>0</v>
      </c>
      <c r="F1" s="36" t="str">
        <f>IF(E1=1,13,IF(E1=2,14,IF(E1=3,15,"")))</f>
        <v/>
      </c>
      <c r="G1" s="35"/>
      <c r="H1" s="35"/>
      <c r="I1" s="35"/>
      <c r="J1" s="35"/>
    </row>
    <row r="2" spans="1:10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35" t="s">
        <v>44</v>
      </c>
      <c r="B4" s="35"/>
      <c r="C4" s="35"/>
      <c r="D4" s="35" t="s">
        <v>42</v>
      </c>
      <c r="E4" s="36">
        <v>0</v>
      </c>
      <c r="F4" s="36"/>
      <c r="G4" s="35"/>
      <c r="H4" s="35"/>
      <c r="I4" s="35"/>
      <c r="J4" s="35"/>
    </row>
    <row r="5" spans="1:10" x14ac:dyDescent="0.2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2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6.5" x14ac:dyDescent="0.2">
      <c r="A7" s="37" t="s">
        <v>45</v>
      </c>
      <c r="B7" s="37" t="s">
        <v>46</v>
      </c>
      <c r="C7" s="35"/>
      <c r="D7" s="35"/>
      <c r="E7" s="35"/>
      <c r="F7" s="35"/>
      <c r="G7" s="35"/>
      <c r="H7" s="35"/>
      <c r="I7" s="35"/>
      <c r="J7" s="35"/>
    </row>
    <row r="8" spans="1:10" x14ac:dyDescent="0.2">
      <c r="A8" s="35">
        <f>TRANSPOSE('8.4'!$C$8)</f>
        <v>0</v>
      </c>
      <c r="B8" s="38">
        <v>1</v>
      </c>
      <c r="C8" s="35"/>
      <c r="D8" s="35"/>
      <c r="E8" s="35"/>
      <c r="F8" s="35"/>
      <c r="G8" s="35"/>
      <c r="H8" s="35"/>
      <c r="I8" s="35"/>
      <c r="J8" s="35"/>
    </row>
    <row r="9" spans="1:10" ht="16.5" x14ac:dyDescent="0.2">
      <c r="A9" s="37" t="s">
        <v>47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x14ac:dyDescent="0.2">
      <c r="A10" s="35">
        <f>TRANSPOSE('8.4'!$C$6)</f>
        <v>0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6.5" x14ac:dyDescent="0.2">
      <c r="A11" s="37" t="s">
        <v>48</v>
      </c>
      <c r="B11" s="37" t="s">
        <v>49</v>
      </c>
      <c r="C11" s="35"/>
      <c r="D11" s="35"/>
      <c r="E11" s="35"/>
      <c r="F11" s="36" t="str">
        <f>IF(OR(E4="",E4=0,'8.4'!$C$6="",'8.4'!$C$8=""),"",IF(E4=2,2,IF(E4=1,IF(AND((B8-A12)&gt;=0,(B8-A12)&lt;0.05),2,IF(AND((B8-A12)&gt;=0.05,(B8-A12)&lt;0.1),4,IF(AND((B8-A12)&gt;=0.1),6,))))))</f>
        <v/>
      </c>
      <c r="G11" s="35"/>
      <c r="H11" s="35"/>
      <c r="I11" s="35"/>
      <c r="J11" s="35"/>
    </row>
    <row r="12" spans="1:10" x14ac:dyDescent="0.2">
      <c r="A12" s="35" t="e">
        <f>A8/A10</f>
        <v>#DIV/0!</v>
      </c>
      <c r="B12" s="38" t="e">
        <f>B8-A12</f>
        <v>#DIV/0!</v>
      </c>
      <c r="C12" s="35"/>
      <c r="D12" s="35"/>
      <c r="E12" s="35"/>
      <c r="F12" s="35"/>
      <c r="G12" s="35"/>
      <c r="H12" s="35"/>
      <c r="I12" s="35"/>
      <c r="J12" s="35"/>
    </row>
    <row r="13" spans="1:10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x14ac:dyDescent="0.2">
      <c r="A14" s="35" t="s">
        <v>51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2">
      <c r="A15" s="35"/>
      <c r="B15" s="35"/>
      <c r="C15" s="39" t="s">
        <v>52</v>
      </c>
      <c r="D15" s="35"/>
      <c r="E15" s="35"/>
      <c r="F15" s="35"/>
      <c r="G15" s="35"/>
      <c r="H15" s="35"/>
      <c r="I15" s="35"/>
      <c r="J15" s="35"/>
    </row>
    <row r="16" spans="1:10" ht="12.75" customHeight="1" x14ac:dyDescent="0.2">
      <c r="A16" s="40" t="s">
        <v>22</v>
      </c>
      <c r="B16" s="41">
        <v>10</v>
      </c>
      <c r="C16" s="42">
        <f>TRANSPOSE('8.4'!H21)</f>
        <v>0</v>
      </c>
      <c r="D16" s="43"/>
      <c r="E16" s="35"/>
      <c r="F16" s="36" t="e">
        <f>SUMPRODUCT(B16:B21,C16:C21)/SUM(C16:C21)</f>
        <v>#DIV/0!</v>
      </c>
      <c r="G16" s="35"/>
      <c r="H16" s="35"/>
      <c r="I16" s="35"/>
      <c r="J16" s="35"/>
    </row>
    <row r="17" spans="1:10" ht="12.75" customHeight="1" x14ac:dyDescent="0.2">
      <c r="A17" s="40" t="s">
        <v>23</v>
      </c>
      <c r="B17" s="41">
        <v>12</v>
      </c>
      <c r="C17" s="42">
        <f>TRANSPOSE('8.4'!H22)</f>
        <v>0</v>
      </c>
      <c r="D17" s="43"/>
      <c r="E17" s="35"/>
      <c r="F17" s="36" t="str">
        <f>IFERROR(F16,"")</f>
        <v/>
      </c>
      <c r="G17" s="35"/>
      <c r="H17" s="35"/>
      <c r="I17" s="35"/>
      <c r="J17" s="35"/>
    </row>
    <row r="18" spans="1:10" ht="12.75" customHeight="1" x14ac:dyDescent="0.2">
      <c r="A18" s="40" t="s">
        <v>24</v>
      </c>
      <c r="B18" s="41">
        <v>14</v>
      </c>
      <c r="C18" s="42">
        <f>TRANSPOSE('8.4'!H23)</f>
        <v>0</v>
      </c>
      <c r="D18" s="43"/>
      <c r="E18" s="35"/>
      <c r="F18" s="35"/>
      <c r="G18" s="35"/>
      <c r="H18" s="35"/>
      <c r="I18" s="35"/>
      <c r="J18" s="35"/>
    </row>
    <row r="19" spans="1:10" ht="12.75" customHeight="1" x14ac:dyDescent="0.2">
      <c r="A19" s="40" t="s">
        <v>25</v>
      </c>
      <c r="B19" s="41">
        <v>16</v>
      </c>
      <c r="C19" s="42">
        <f>TRANSPOSE('8.4'!H24)</f>
        <v>0</v>
      </c>
      <c r="D19" s="43"/>
      <c r="E19" s="35"/>
      <c r="F19" s="35"/>
      <c r="G19" s="35"/>
      <c r="H19" s="35"/>
      <c r="I19" s="35"/>
      <c r="J19" s="35"/>
    </row>
    <row r="20" spans="1:10" ht="12.75" customHeight="1" x14ac:dyDescent="0.2">
      <c r="A20" s="40" t="s">
        <v>26</v>
      </c>
      <c r="B20" s="41">
        <v>18</v>
      </c>
      <c r="C20" s="42">
        <f>TRANSPOSE('8.4'!H25)</f>
        <v>0</v>
      </c>
      <c r="D20" s="43"/>
      <c r="E20" s="35"/>
      <c r="F20" s="35"/>
      <c r="G20" s="35"/>
      <c r="H20" s="35"/>
      <c r="I20" s="35"/>
      <c r="J20" s="35"/>
    </row>
    <row r="21" spans="1:10" ht="12.75" customHeight="1" x14ac:dyDescent="0.2">
      <c r="A21" s="44" t="s">
        <v>27</v>
      </c>
      <c r="B21" s="45">
        <v>20</v>
      </c>
      <c r="C21" s="42">
        <f>TRANSPOSE('8.4'!H26)</f>
        <v>0</v>
      </c>
      <c r="D21" s="46"/>
      <c r="E21" s="35"/>
      <c r="F21" s="35"/>
      <c r="G21" s="35"/>
      <c r="H21" s="35"/>
      <c r="I21" s="35"/>
      <c r="J21" s="35"/>
    </row>
    <row r="22" spans="1:10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x14ac:dyDescent="0.2">
      <c r="A24" s="35" t="s">
        <v>54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2">
      <c r="A26" s="47" t="s">
        <v>3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x14ac:dyDescent="0.2">
      <c r="A27" s="35">
        <f>TRANSPOSE('8.4'!C7)</f>
        <v>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x14ac:dyDescent="0.2">
      <c r="A28" s="48" t="s">
        <v>53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x14ac:dyDescent="0.2">
      <c r="A29" s="35">
        <f>TRANSPOSE('8.4'!H28)</f>
        <v>0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x14ac:dyDescent="0.2">
      <c r="A31" s="35" t="e">
        <f>A29/A27</f>
        <v>#DIV/0!</v>
      </c>
      <c r="B31" s="35"/>
      <c r="C31" s="35"/>
      <c r="D31" s="35"/>
      <c r="E31" s="35"/>
      <c r="F31" s="36" t="str">
        <f>IF(OR('8.4'!C7="",'8.4'!H28=""),"",IF(A29&gt;=100,4,IF(A31&gt;=0.5,4,0)))</f>
        <v/>
      </c>
      <c r="G31" s="35"/>
      <c r="H31" s="35"/>
      <c r="I31" s="35"/>
      <c r="J31" s="35"/>
    </row>
    <row r="32" spans="1:10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x14ac:dyDescent="0.2">
      <c r="A33" s="35" t="s">
        <v>56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x14ac:dyDescent="0.2">
      <c r="A37" s="49" t="s">
        <v>3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x14ac:dyDescent="0.2">
      <c r="A38" s="35">
        <f>TRANSPOSE('8.4'!C7)</f>
        <v>0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x14ac:dyDescent="0.2">
      <c r="A39" s="47" t="s">
        <v>5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x14ac:dyDescent="0.2">
      <c r="A40" s="35">
        <f>TRANSPOSE('8.4'!C9)</f>
        <v>0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x14ac:dyDescent="0.2">
      <c r="A42" s="35" t="e">
        <f>A40/A38</f>
        <v>#DIV/0!</v>
      </c>
      <c r="B42" s="35"/>
      <c r="C42" s="35"/>
      <c r="D42" s="35"/>
      <c r="E42" s="35"/>
      <c r="F42" s="36" t="str">
        <f>IF(OR(A43="",'8.4'!C7="",'8.4'!C9=""),"",IF(A43&gt;3000,9,IF(AND(A43&gt;2000,A43&lt;=3000),12,IF(AND(A43&lt;=2000,A43&gt;0),15,0))))</f>
        <v/>
      </c>
      <c r="G42" s="35"/>
      <c r="H42" s="35"/>
      <c r="I42" s="35"/>
      <c r="J42" s="35"/>
    </row>
    <row r="43" spans="1:10" x14ac:dyDescent="0.2">
      <c r="A43" s="36" t="str">
        <f>IFERROR(A42,"")</f>
        <v/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8.4</vt:lpstr>
      <vt:lpstr>skryt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2015-05-06T09:11:56Z</cp:lastPrinted>
  <dcterms:created xsi:type="dcterms:W3CDTF">2015-04-28T10:58:57Z</dcterms:created>
  <dcterms:modified xsi:type="dcterms:W3CDTF">2015-05-06T10:43:56Z</dcterms:modified>
</cp:coreProperties>
</file>